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iyakoj.local\public\01.共有（情報）\01.宮古島市役所\03.企画政策部\02.エコアイランド推進課\03.温暖化対策\05.脱炭素先行地域づくり\06_脱炭素省エネ家電・EV補助交付委託（NTTData）\04募集\!!【EVカーシェア】HP掲載資料\2.応募要領\"/>
    </mc:Choice>
  </mc:AlternateContent>
  <xr:revisionPtr revIDLastSave="0" documentId="13_ncr:1_{6FD9BABF-050A-4CFA-BB7D-F8A69E13975E}" xr6:coauthVersionLast="36" xr6:coauthVersionMax="36" xr10:uidLastSave="{00000000-0000-0000-0000-000000000000}"/>
  <bookViews>
    <workbookView xWindow="0" yWindow="0" windowWidth="14280" windowHeight="11112" xr2:uid="{00000000-000D-0000-FFFF-FFFF00000000}"/>
  </bookViews>
  <sheets>
    <sheet name="はじめに" sheetId="6" r:id="rId1"/>
    <sheet name="電気自動車計算シート" sheetId="4" r:id="rId2"/>
    <sheet name="ハイブリッド自動車計算シート" sheetId="9" r:id="rId3"/>
    <sheet name="CO2排出量計算" sheetId="3" r:id="rId4"/>
    <sheet name="走行距離について" sheetId="7" r:id="rId5"/>
    <sheet name="CO2排出量計算2" sheetId="5" state="hidden" r:id="rId6"/>
    <sheet name="Sheet1" sheetId="1" state="hidden" r:id="rId7"/>
    <sheet name="Sheet2" sheetId="2" state="hidden" r:id="rId8"/>
  </sheets>
  <definedNames>
    <definedName name="_xlnm.Print_Area" localSheetId="2">ハイブリッド自動車計算シート!$A$1:$W$36</definedName>
    <definedName name="_xlnm.Print_Area" localSheetId="1">電気自動車計算シート!$A$1:$S$36</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9" l="1"/>
  <c r="J5" i="3" l="1"/>
  <c r="J7" i="3" s="1"/>
  <c r="T16" i="9"/>
  <c r="U16" i="9" s="1"/>
  <c r="T36" i="9"/>
  <c r="U36" i="9" s="1"/>
  <c r="T35" i="9"/>
  <c r="U35" i="9" s="1"/>
  <c r="T34" i="9"/>
  <c r="V34" i="9" s="1"/>
  <c r="W34" i="9" s="1"/>
  <c r="T33" i="9"/>
  <c r="V33" i="9" s="1"/>
  <c r="W33" i="9" s="1"/>
  <c r="T32" i="9"/>
  <c r="U32" i="9" s="1"/>
  <c r="T31" i="9"/>
  <c r="U31" i="9" s="1"/>
  <c r="T30" i="9"/>
  <c r="U30" i="9" s="1"/>
  <c r="T29" i="9"/>
  <c r="U29" i="9" s="1"/>
  <c r="T28" i="9"/>
  <c r="U28" i="9" s="1"/>
  <c r="T27" i="9"/>
  <c r="U27" i="9" s="1"/>
  <c r="T26" i="9"/>
  <c r="V26" i="9" s="1"/>
  <c r="W26" i="9" s="1"/>
  <c r="T25" i="9"/>
  <c r="V25" i="9" s="1"/>
  <c r="W25" i="9" s="1"/>
  <c r="T24" i="9"/>
  <c r="U24" i="9" s="1"/>
  <c r="T23" i="9"/>
  <c r="U23" i="9" s="1"/>
  <c r="T22" i="9"/>
  <c r="U22" i="9" s="1"/>
  <c r="T21" i="9"/>
  <c r="U21" i="9" s="1"/>
  <c r="T20" i="9"/>
  <c r="U20" i="9" s="1"/>
  <c r="T19" i="9"/>
  <c r="U19" i="9" s="1"/>
  <c r="T18" i="9"/>
  <c r="V18" i="9" s="1"/>
  <c r="W18" i="9" s="1"/>
  <c r="T17" i="9"/>
  <c r="V17" i="9" s="1"/>
  <c r="W17" i="9" s="1"/>
  <c r="P16" i="9"/>
  <c r="P16" i="4"/>
  <c r="Q16" i="4" s="1"/>
  <c r="P36" i="4"/>
  <c r="R36" i="4" s="1"/>
  <c r="S36" i="4" s="1"/>
  <c r="P35" i="4"/>
  <c r="R35" i="4" s="1"/>
  <c r="S35" i="4" s="1"/>
  <c r="P34" i="4"/>
  <c r="R34" i="4" s="1"/>
  <c r="S34" i="4" s="1"/>
  <c r="P33" i="4"/>
  <c r="R33" i="4" s="1"/>
  <c r="S33" i="4" s="1"/>
  <c r="P32" i="4"/>
  <c r="R32" i="4" s="1"/>
  <c r="S32" i="4" s="1"/>
  <c r="P31" i="4"/>
  <c r="R31" i="4" s="1"/>
  <c r="S31" i="4" s="1"/>
  <c r="P30" i="4"/>
  <c r="R30" i="4" s="1"/>
  <c r="S30" i="4" s="1"/>
  <c r="P29" i="4"/>
  <c r="P28" i="4"/>
  <c r="R28" i="4" s="1"/>
  <c r="S28" i="4" s="1"/>
  <c r="P27" i="4"/>
  <c r="R27" i="4" s="1"/>
  <c r="S27" i="4" s="1"/>
  <c r="P26" i="4"/>
  <c r="R26" i="4" s="1"/>
  <c r="S26" i="4" s="1"/>
  <c r="P25" i="4"/>
  <c r="R25" i="4" s="1"/>
  <c r="S25" i="4" s="1"/>
  <c r="P24" i="4"/>
  <c r="R24" i="4" s="1"/>
  <c r="S24" i="4" s="1"/>
  <c r="P23" i="4"/>
  <c r="R23" i="4" s="1"/>
  <c r="S23" i="4" s="1"/>
  <c r="P22" i="4"/>
  <c r="R22" i="4" s="1"/>
  <c r="S22" i="4" s="1"/>
  <c r="P21" i="4"/>
  <c r="P20" i="4"/>
  <c r="R20" i="4" s="1"/>
  <c r="S20" i="4" s="1"/>
  <c r="P19" i="4"/>
  <c r="R19" i="4" s="1"/>
  <c r="S19" i="4" s="1"/>
  <c r="P18" i="4"/>
  <c r="R18" i="4" s="1"/>
  <c r="S18" i="4" s="1"/>
  <c r="P17" i="4"/>
  <c r="R17" i="4" s="1"/>
  <c r="S17" i="4" s="1"/>
  <c r="Q19" i="4"/>
  <c r="Q18" i="4"/>
  <c r="Q17" i="4"/>
  <c r="F16" i="9"/>
  <c r="G16" i="9" s="1"/>
  <c r="O36" i="9"/>
  <c r="P36" i="9" s="1"/>
  <c r="O35" i="9"/>
  <c r="P35" i="9" s="1"/>
  <c r="O34" i="9"/>
  <c r="P34" i="9" s="1"/>
  <c r="O33" i="9"/>
  <c r="P33" i="9" s="1"/>
  <c r="O32" i="9"/>
  <c r="P32" i="9" s="1"/>
  <c r="O31" i="9"/>
  <c r="P31" i="9" s="1"/>
  <c r="O30" i="9"/>
  <c r="P30" i="9" s="1"/>
  <c r="O29" i="9"/>
  <c r="P29" i="9" s="1"/>
  <c r="O28" i="9"/>
  <c r="P28" i="9" s="1"/>
  <c r="O27" i="9"/>
  <c r="P27" i="9" s="1"/>
  <c r="O26" i="9"/>
  <c r="P26" i="9" s="1"/>
  <c r="O25" i="9"/>
  <c r="P25" i="9" s="1"/>
  <c r="O24" i="9"/>
  <c r="P24" i="9" s="1"/>
  <c r="O23" i="9"/>
  <c r="P23" i="9" s="1"/>
  <c r="O22" i="9"/>
  <c r="P22" i="9" s="1"/>
  <c r="O21" i="9"/>
  <c r="P21" i="9" s="1"/>
  <c r="O20" i="9"/>
  <c r="P20" i="9" s="1"/>
  <c r="O19" i="9"/>
  <c r="P19" i="9" s="1"/>
  <c r="O18" i="9"/>
  <c r="O17" i="9"/>
  <c r="P17" i="9" s="1"/>
  <c r="F36" i="9"/>
  <c r="G36" i="9" s="1"/>
  <c r="Q36" i="9" s="1"/>
  <c r="F35" i="9"/>
  <c r="G35" i="9" s="1"/>
  <c r="Q35" i="9" s="1"/>
  <c r="F34" i="9"/>
  <c r="G34" i="9" s="1"/>
  <c r="Q34" i="9" s="1"/>
  <c r="F33" i="9"/>
  <c r="G33" i="9" s="1"/>
  <c r="Q33" i="9" s="1"/>
  <c r="F32" i="9"/>
  <c r="G32" i="9" s="1"/>
  <c r="Q32" i="9" s="1"/>
  <c r="F31" i="9"/>
  <c r="G31" i="9" s="1"/>
  <c r="Q31" i="9" s="1"/>
  <c r="F30" i="9"/>
  <c r="G30" i="9" s="1"/>
  <c r="Q30" i="9" s="1"/>
  <c r="F29" i="9"/>
  <c r="G29" i="9" s="1"/>
  <c r="Q29" i="9" s="1"/>
  <c r="F28" i="9"/>
  <c r="G28" i="9" s="1"/>
  <c r="Q28" i="9" s="1"/>
  <c r="F27" i="9"/>
  <c r="G27" i="9" s="1"/>
  <c r="Q27" i="9" s="1"/>
  <c r="F26" i="9"/>
  <c r="G26" i="9" s="1"/>
  <c r="Q26" i="9" s="1"/>
  <c r="F25" i="9"/>
  <c r="G25" i="9" s="1"/>
  <c r="Q25" i="9" s="1"/>
  <c r="F24" i="9"/>
  <c r="G24" i="9" s="1"/>
  <c r="Q24" i="9" s="1"/>
  <c r="F23" i="9"/>
  <c r="G23" i="9" s="1"/>
  <c r="Q23" i="9" s="1"/>
  <c r="F22" i="9"/>
  <c r="G22" i="9" s="1"/>
  <c r="Q22" i="9" s="1"/>
  <c r="F21" i="9"/>
  <c r="G21" i="9" s="1"/>
  <c r="Q21" i="9" s="1"/>
  <c r="F20" i="9"/>
  <c r="G20" i="9" s="1"/>
  <c r="Q20" i="9" s="1"/>
  <c r="F19" i="9"/>
  <c r="G19" i="9" s="1"/>
  <c r="Q19" i="9" s="1"/>
  <c r="F18" i="9"/>
  <c r="G18" i="9" s="1"/>
  <c r="Q18" i="9" s="1"/>
  <c r="F17" i="9"/>
  <c r="G17" i="9" s="1"/>
  <c r="Q17" i="9" s="1"/>
  <c r="U33" i="9" l="1"/>
  <c r="V19" i="9"/>
  <c r="W19" i="9" s="1"/>
  <c r="V27" i="9"/>
  <c r="W27" i="9" s="1"/>
  <c r="V35" i="9"/>
  <c r="W35" i="9" s="1"/>
  <c r="U17" i="9"/>
  <c r="U25" i="9"/>
  <c r="Q16" i="9"/>
  <c r="E4" i="9" s="1"/>
  <c r="U18" i="9"/>
  <c r="U26" i="9"/>
  <c r="U34" i="9"/>
  <c r="V20" i="9"/>
  <c r="W20" i="9" s="1"/>
  <c r="V28" i="9"/>
  <c r="W28" i="9" s="1"/>
  <c r="V36" i="9"/>
  <c r="W36" i="9" s="1"/>
  <c r="V21" i="9"/>
  <c r="W21" i="9" s="1"/>
  <c r="V29" i="9"/>
  <c r="W29" i="9" s="1"/>
  <c r="V22" i="9"/>
  <c r="W22" i="9" s="1"/>
  <c r="V30" i="9"/>
  <c r="W30" i="9" s="1"/>
  <c r="V23" i="9"/>
  <c r="W23" i="9" s="1"/>
  <c r="V31" i="9"/>
  <c r="W31" i="9" s="1"/>
  <c r="V16" i="9"/>
  <c r="V24" i="9"/>
  <c r="W24" i="9" s="1"/>
  <c r="V32" i="9"/>
  <c r="W32" i="9" s="1"/>
  <c r="P18" i="9"/>
  <c r="R16" i="4"/>
  <c r="R21" i="4"/>
  <c r="S21" i="4" s="1"/>
  <c r="R29" i="4"/>
  <c r="S29" i="4" s="1"/>
  <c r="E5" i="9" l="1"/>
  <c r="W16" i="9"/>
  <c r="E7" i="9" s="1"/>
  <c r="E6" i="9"/>
  <c r="S16" i="4"/>
  <c r="E7" i="4" s="1"/>
  <c r="E6" i="4"/>
  <c r="F23" i="4"/>
  <c r="G23" i="4" s="1"/>
  <c r="O23" i="4" s="1"/>
  <c r="Q27" i="4" s="1"/>
  <c r="F22" i="4"/>
  <c r="G22" i="4" s="1"/>
  <c r="O22" i="4" s="1"/>
  <c r="Q26" i="4" s="1"/>
  <c r="F21" i="4"/>
  <c r="G21" i="4" s="1"/>
  <c r="O21" i="4" s="1"/>
  <c r="Q25" i="4" s="1"/>
  <c r="F20" i="4"/>
  <c r="G20" i="4" s="1"/>
  <c r="O20" i="4" s="1"/>
  <c r="Q24" i="4" s="1"/>
  <c r="F17" i="4" l="1"/>
  <c r="F18" i="4"/>
  <c r="F19" i="4"/>
  <c r="F24" i="4"/>
  <c r="F25" i="4"/>
  <c r="F26" i="4"/>
  <c r="F27" i="4"/>
  <c r="F28" i="4"/>
  <c r="F29" i="4"/>
  <c r="F30" i="4"/>
  <c r="F31" i="4"/>
  <c r="F32" i="4"/>
  <c r="F33" i="4"/>
  <c r="F34" i="4"/>
  <c r="F35" i="4"/>
  <c r="F36" i="4"/>
  <c r="F16" i="4"/>
  <c r="G16" i="4" s="1"/>
  <c r="O16" i="4" s="1"/>
  <c r="Q20" i="4" l="1"/>
  <c r="G36" i="4"/>
  <c r="O36" i="4" s="1"/>
  <c r="G35" i="4"/>
  <c r="O35" i="4" s="1"/>
  <c r="G34" i="4"/>
  <c r="O34" i="4" s="1"/>
  <c r="G33" i="4"/>
  <c r="O33" i="4" s="1"/>
  <c r="G32" i="4"/>
  <c r="O32" i="4" s="1"/>
  <c r="Q36" i="4" s="1"/>
  <c r="G31" i="4"/>
  <c r="O31" i="4" s="1"/>
  <c r="Q35" i="4" s="1"/>
  <c r="G30" i="4"/>
  <c r="O30" i="4" s="1"/>
  <c r="Q34" i="4" s="1"/>
  <c r="G29" i="4"/>
  <c r="O29" i="4" s="1"/>
  <c r="Q33" i="4" s="1"/>
  <c r="G28" i="4"/>
  <c r="O28" i="4" s="1"/>
  <c r="Q32" i="4" s="1"/>
  <c r="G27" i="4"/>
  <c r="O27" i="4" s="1"/>
  <c r="Q31" i="4" s="1"/>
  <c r="G26" i="4"/>
  <c r="O26" i="4" s="1"/>
  <c r="Q30" i="4" s="1"/>
  <c r="G25" i="4"/>
  <c r="O25" i="4" s="1"/>
  <c r="Q29" i="4" s="1"/>
  <c r="G24" i="4"/>
  <c r="O24" i="4" s="1"/>
  <c r="Q28" i="4" s="1"/>
  <c r="G19" i="4"/>
  <c r="O19" i="4" s="1"/>
  <c r="Q23" i="4" s="1"/>
  <c r="G18" i="4"/>
  <c r="O18" i="4" s="1"/>
  <c r="Q22" i="4" s="1"/>
  <c r="G17" i="4"/>
  <c r="O17" i="4" s="1"/>
  <c r="E4" i="4" s="1"/>
  <c r="Q21" i="4" l="1"/>
  <c r="E5" i="4" s="1"/>
  <c r="D5" i="3"/>
  <c r="D150" i="5"/>
  <c r="D151" i="5" s="1"/>
  <c r="J149" i="5"/>
  <c r="J150" i="5" s="1"/>
  <c r="J151" i="5" s="1"/>
  <c r="D139" i="5"/>
  <c r="D140" i="5" s="1"/>
  <c r="J138" i="5"/>
  <c r="J139" i="5" s="1"/>
  <c r="J140" i="5" s="1"/>
  <c r="D128" i="5"/>
  <c r="D129" i="5" s="1"/>
  <c r="J127" i="5"/>
  <c r="J128" i="5" s="1"/>
  <c r="J129" i="5" s="1"/>
  <c r="D117" i="5"/>
  <c r="D118" i="5" s="1"/>
  <c r="J116" i="5"/>
  <c r="J117" i="5" s="1"/>
  <c r="J118" i="5" s="1"/>
  <c r="D106" i="5"/>
  <c r="D107" i="5" s="1"/>
  <c r="J105" i="5"/>
  <c r="J106" i="5" s="1"/>
  <c r="J107" i="5" s="1"/>
  <c r="D95" i="5"/>
  <c r="D96" i="5" s="1"/>
  <c r="J94" i="5"/>
  <c r="J95" i="5" s="1"/>
  <c r="J96" i="5" s="1"/>
  <c r="D84" i="5"/>
  <c r="D85" i="5" s="1"/>
  <c r="J83" i="5"/>
  <c r="J84" i="5" s="1"/>
  <c r="J85" i="5" s="1"/>
  <c r="J72" i="5"/>
  <c r="J73" i="5" s="1"/>
  <c r="J74" i="5" s="1"/>
  <c r="J75" i="5" s="1"/>
  <c r="J77" i="5" s="1"/>
  <c r="D73" i="5"/>
  <c r="D74" i="5" s="1"/>
  <c r="D62" i="5"/>
  <c r="D63" i="5" s="1"/>
  <c r="J61" i="5"/>
  <c r="J62" i="5" s="1"/>
  <c r="J63" i="5" s="1"/>
  <c r="J39" i="5"/>
  <c r="J40" i="5" s="1"/>
  <c r="J41" i="5" s="1"/>
  <c r="D51" i="5"/>
  <c r="D52" i="5" s="1"/>
  <c r="J50" i="5"/>
  <c r="J51" i="5" s="1"/>
  <c r="J52" i="5" s="1"/>
  <c r="D40" i="5"/>
  <c r="D41" i="5" s="1"/>
  <c r="D29" i="5"/>
  <c r="D30" i="5" s="1"/>
  <c r="J28" i="5"/>
  <c r="J29" i="5" s="1"/>
  <c r="J30" i="5" s="1"/>
  <c r="D18" i="5"/>
  <c r="D19" i="5" s="1"/>
  <c r="J17" i="5"/>
  <c r="J18" i="5" s="1"/>
  <c r="J19" i="5" s="1"/>
  <c r="D7" i="5"/>
  <c r="D8" i="5" s="1"/>
  <c r="J6" i="5"/>
  <c r="J7" i="5" s="1"/>
  <c r="J8" i="5" s="1"/>
  <c r="J130" i="5" l="1"/>
  <c r="J132" i="5" s="1"/>
  <c r="J152" i="5"/>
  <c r="J154" i="5" s="1"/>
  <c r="J86" i="5"/>
  <c r="J88" i="5" s="1"/>
  <c r="J141" i="5"/>
  <c r="J143" i="5" s="1"/>
  <c r="J119" i="5"/>
  <c r="J121" i="5" s="1"/>
  <c r="J108" i="5"/>
  <c r="J110" i="5" s="1"/>
  <c r="J97" i="5"/>
  <c r="J99" i="5" s="1"/>
  <c r="J64" i="5"/>
  <c r="J66" i="5" s="1"/>
  <c r="J42" i="5"/>
  <c r="J44" i="5" s="1"/>
  <c r="J53" i="5"/>
  <c r="J55" i="5" s="1"/>
  <c r="J31" i="5"/>
  <c r="J33" i="5" s="1"/>
  <c r="J20" i="5"/>
  <c r="J22" i="5" s="1"/>
  <c r="J9" i="5"/>
  <c r="J11" i="5" s="1"/>
  <c r="J6" i="3"/>
  <c r="D7" i="3"/>
  <c r="D8" i="3" s="1"/>
  <c r="E11" i="1"/>
  <c r="D11" i="1"/>
  <c r="E7" i="1"/>
  <c r="F7" i="1" s="1"/>
  <c r="H7" i="1" s="1"/>
  <c r="F11" i="1" l="1"/>
  <c r="H11" i="1" s="1"/>
  <c r="H12" i="1" s="1"/>
  <c r="J8" i="3"/>
</calcChain>
</file>

<file path=xl/sharedStrings.xml><?xml version="1.0" encoding="utf-8"?>
<sst xmlns="http://schemas.openxmlformats.org/spreadsheetml/2006/main" count="971" uniqueCount="181">
  <si>
    <t>kg co2/l</t>
    <phoneticPr fontId="2"/>
  </si>
  <si>
    <t>kg co2/kwh</t>
    <phoneticPr fontId="2"/>
  </si>
  <si>
    <t>排出係数</t>
    <rPh sb="0" eb="4">
      <t>ハイシュツケイスウ</t>
    </rPh>
    <phoneticPr fontId="2"/>
  </si>
  <si>
    <t>走行距離</t>
    <rPh sb="0" eb="4">
      <t>ソウコウキョリ</t>
    </rPh>
    <phoneticPr fontId="2"/>
  </si>
  <si>
    <t>KM/Y</t>
    <phoneticPr fontId="2"/>
  </si>
  <si>
    <t>燃費</t>
    <rPh sb="0" eb="2">
      <t>ネンピ</t>
    </rPh>
    <phoneticPr fontId="2"/>
  </si>
  <si>
    <t>保有台数</t>
    <rPh sb="0" eb="4">
      <t>ホユウダイスウ</t>
    </rPh>
    <phoneticPr fontId="2"/>
  </si>
  <si>
    <t>排出量/台</t>
    <rPh sb="0" eb="3">
      <t>ハイシュツリョウ</t>
    </rPh>
    <rPh sb="4" eb="5">
      <t>ダイ</t>
    </rPh>
    <phoneticPr fontId="2"/>
  </si>
  <si>
    <t>ｋｇ</t>
    <phoneticPr fontId="2"/>
  </si>
  <si>
    <t>排出量</t>
    <rPh sb="0" eb="3">
      <t>ハイシュツリョウ</t>
    </rPh>
    <phoneticPr fontId="2"/>
  </si>
  <si>
    <t>kg/km</t>
    <phoneticPr fontId="2"/>
  </si>
  <si>
    <t>電費</t>
    <rPh sb="0" eb="1">
      <t>デン</t>
    </rPh>
    <rPh sb="1" eb="2">
      <t>ヒ</t>
    </rPh>
    <phoneticPr fontId="2"/>
  </si>
  <si>
    <t>電気自動車の導入による効果（令和5年度）</t>
  </si>
  <si>
    <t>　市が導入している電気自動車7台（走行距離合計26,926km）による二酸化炭素排出量等の削減などの効果は下記のとおりです。</t>
  </si>
  <si>
    <t>二酸化炭素排出量：約1,492kg-CO2の削減 （削減率35.8％）</t>
  </si>
  <si>
    <t>燃料代：約213,493円の削減 （削減率70.6％）</t>
  </si>
  <si>
    <t>※電気自動車による二酸化炭素排出量は、電力の排出係数：0.477kg-CO2／kWh で計算しています。</t>
  </si>
  <si>
    <t>※比較対象は、燃費：15.0km／リットルのガソリン車とし、ガソリン代：175.1円／リットル、排出係数：2.322kg-CO2／リットルで計算しています。</t>
  </si>
  <si>
    <t>庁舎への急速充電器の設置</t>
  </si>
  <si>
    <t>ガソリン車の利用に伴うCO2 排出量（tCO2）</t>
  </si>
  <si>
    <t>＝走行距離（km）÷　燃費（km/ℓ）÷　1,000　×　単位発熱量（34.6 GJ/kℓ）×　排出係数（0.0183 tC/GJ）×　44/12</t>
  </si>
  <si>
    <t>＝走行距離（km）÷　燃費（km/ℓ）÷　1,000　×　ガソリン使用に関する排出係数（2.32tCO2/kℓ）</t>
  </si>
  <si>
    <t>燃費15.0km/ℓの社用車で150km移動した際のCO2排出量</t>
    <phoneticPr fontId="2"/>
  </si>
  <si>
    <t>走行距離（km）÷　燃費（km/ℓ）÷　1,000　×　ガソリン使用に関する排出係数（2.32tCO2/kℓ）</t>
  </si>
  <si>
    <t>＝150km ÷ 15.0km/ℓ ÷ 1,000 × 2.32tCO2/kℓ</t>
  </si>
  <si>
    <t>＝0.01㎘　×2.32tCO2/kℓ</t>
  </si>
  <si>
    <t>＝0.0232tCO2</t>
  </si>
  <si>
    <t>＝23.2kgCO2</t>
  </si>
  <si>
    <t>よって、この場合のCO2排出量は23.2kgCO2です。</t>
  </si>
  <si>
    <t>排出係数</t>
    <rPh sb="0" eb="2">
      <t>ハイシュツ</t>
    </rPh>
    <rPh sb="2" eb="4">
      <t>ケイスウ</t>
    </rPh>
    <phoneticPr fontId="2"/>
  </si>
  <si>
    <t>消費ガソリン</t>
    <rPh sb="0" eb="2">
      <t>ショウヒ</t>
    </rPh>
    <phoneticPr fontId="2"/>
  </si>
  <si>
    <t>CO2排出量</t>
    <rPh sb="3" eb="6">
      <t>ハイシュツリョウ</t>
    </rPh>
    <phoneticPr fontId="2"/>
  </si>
  <si>
    <t>kg-CO2/L</t>
    <phoneticPr fontId="2"/>
  </si>
  <si>
    <t>km/L</t>
    <phoneticPr fontId="2"/>
  </si>
  <si>
    <t>km/Year</t>
    <phoneticPr fontId="2"/>
  </si>
  <si>
    <t>L/Year</t>
    <phoneticPr fontId="2"/>
  </si>
  <si>
    <t>kg</t>
    <phoneticPr fontId="2"/>
  </si>
  <si>
    <t>ガソリン標準車</t>
    <rPh sb="4" eb="6">
      <t>ヒョウジュン</t>
    </rPh>
    <rPh sb="6" eb="7">
      <t>シャ</t>
    </rPh>
    <phoneticPr fontId="2"/>
  </si>
  <si>
    <t>ルークスWLTC</t>
    <phoneticPr fontId="2"/>
  </si>
  <si>
    <t>[1]</t>
    <phoneticPr fontId="2"/>
  </si>
  <si>
    <t>[2]</t>
    <phoneticPr fontId="2"/>
  </si>
  <si>
    <t>[3]</t>
    <phoneticPr fontId="2"/>
  </si>
  <si>
    <t>[4]</t>
    <phoneticPr fontId="2"/>
  </si>
  <si>
    <t>[5]</t>
    <phoneticPr fontId="2"/>
  </si>
  <si>
    <t>電力費用</t>
    <rPh sb="0" eb="2">
      <t>デンリョク</t>
    </rPh>
    <rPh sb="2" eb="4">
      <t>ヒヨウ</t>
    </rPh>
    <phoneticPr fontId="2"/>
  </si>
  <si>
    <t>消費電力</t>
    <rPh sb="0" eb="2">
      <t>ショウヒ</t>
    </rPh>
    <rPh sb="2" eb="4">
      <t>デンリョク</t>
    </rPh>
    <phoneticPr fontId="2"/>
  </si>
  <si>
    <t>kg-CO2/kWh</t>
    <phoneticPr fontId="2"/>
  </si>
  <si>
    <t>kwh/km</t>
    <phoneticPr fontId="2"/>
  </si>
  <si>
    <t>kwh</t>
    <phoneticPr fontId="2"/>
  </si>
  <si>
    <t>kg/Year</t>
    <phoneticPr fontId="2"/>
  </si>
  <si>
    <t>沖縄電力</t>
    <rPh sb="0" eb="2">
      <t>オキナワ</t>
    </rPh>
    <rPh sb="2" eb="4">
      <t>デンリョク</t>
    </rPh>
    <phoneticPr fontId="2"/>
  </si>
  <si>
    <t>SAKURAカタログ値</t>
    <rPh sb="10" eb="11">
      <t>アタイ</t>
    </rPh>
    <phoneticPr fontId="2"/>
  </si>
  <si>
    <t>[1]排出係数×[4]消費ガソリン</t>
    <rPh sb="3" eb="7">
      <t>ハイシュツケイスウ</t>
    </rPh>
    <rPh sb="11" eb="13">
      <t>ショウヒ</t>
    </rPh>
    <phoneticPr fontId="2"/>
  </si>
  <si>
    <t>[2]電力費用×[3]走行距離</t>
    <rPh sb="3" eb="7">
      <t>デンリョクヒヨウ</t>
    </rPh>
    <rPh sb="11" eb="15">
      <t>ソウコウキョリ</t>
    </rPh>
    <phoneticPr fontId="2"/>
  </si>
  <si>
    <t>[1]排出係数×[4]消費電力</t>
    <rPh sb="3" eb="7">
      <t>ハイシュツケイスウ</t>
    </rPh>
    <rPh sb="11" eb="15">
      <t>ショウヒデンリョク</t>
    </rPh>
    <phoneticPr fontId="2"/>
  </si>
  <si>
    <t>ICE CO2排出量 - EV CO2排出量</t>
    <rPh sb="7" eb="10">
      <t>ハイシュツリョウ</t>
    </rPh>
    <rPh sb="19" eb="22">
      <t>ハイシュツリョウ</t>
    </rPh>
    <phoneticPr fontId="2"/>
  </si>
  <si>
    <t>ICE</t>
    <phoneticPr fontId="2"/>
  </si>
  <si>
    <t>EV</t>
    <phoneticPr fontId="2"/>
  </si>
  <si>
    <t>日産ルークス</t>
    <phoneticPr fontId="2"/>
  </si>
  <si>
    <t>日産SAKURA</t>
    <phoneticPr fontId="2"/>
  </si>
  <si>
    <t>年間1万キロ前提</t>
    <rPh sb="0" eb="2">
      <t>ネンカン</t>
    </rPh>
    <rPh sb="3" eb="4">
      <t>マン</t>
    </rPh>
    <rPh sb="6" eb="8">
      <t>ゼンテイ</t>
    </rPh>
    <phoneticPr fontId="2"/>
  </si>
  <si>
    <t>[３]走行距離/[2] 燃費</t>
    <rPh sb="3" eb="7">
      <t>ソウコウキョリ</t>
    </rPh>
    <phoneticPr fontId="2"/>
  </si>
  <si>
    <t>[6]</t>
    <phoneticPr fontId="2"/>
  </si>
  <si>
    <t>[7]</t>
    <phoneticPr fontId="2"/>
  </si>
  <si>
    <t>CO2削減量/台</t>
    <rPh sb="3" eb="5">
      <t>サクゲン</t>
    </rPh>
    <rPh sb="5" eb="6">
      <t>リョウ</t>
    </rPh>
    <rPh sb="7" eb="8">
      <t>ダイ</t>
    </rPh>
    <phoneticPr fontId="2"/>
  </si>
  <si>
    <t>EV台数</t>
    <rPh sb="2" eb="4">
      <t>ダイスウ</t>
    </rPh>
    <phoneticPr fontId="2"/>
  </si>
  <si>
    <t>台</t>
    <rPh sb="0" eb="1">
      <t>ダイ</t>
    </rPh>
    <phoneticPr fontId="2"/>
  </si>
  <si>
    <t>30台</t>
    <rPh sb="2" eb="3">
      <t>ダイ</t>
    </rPh>
    <phoneticPr fontId="2"/>
  </si>
  <si>
    <t>[8]</t>
    <phoneticPr fontId="2"/>
  </si>
  <si>
    <t>CO2総削減量</t>
    <rPh sb="3" eb="4">
      <t>ソウ</t>
    </rPh>
    <rPh sb="4" eb="6">
      <t>サクゲン</t>
    </rPh>
    <rPh sb="6" eb="7">
      <t>リョウ</t>
    </rPh>
    <phoneticPr fontId="2"/>
  </si>
  <si>
    <t>CO2排出係数</t>
    <rPh sb="3" eb="5">
      <t>ハイシュツ</t>
    </rPh>
    <rPh sb="5" eb="7">
      <t>ケイスウ</t>
    </rPh>
    <phoneticPr fontId="5"/>
  </si>
  <si>
    <t>メーカー名</t>
    <rPh sb="4" eb="5">
      <t>メイ</t>
    </rPh>
    <phoneticPr fontId="5"/>
  </si>
  <si>
    <t>日産</t>
    <rPh sb="0" eb="2">
      <t>ニッサン</t>
    </rPh>
    <phoneticPr fontId="2"/>
  </si>
  <si>
    <t>ルークス</t>
    <phoneticPr fontId="2"/>
  </si>
  <si>
    <t>CO2削減効果計算シート</t>
    <rPh sb="3" eb="5">
      <t>サクゲン</t>
    </rPh>
    <rPh sb="5" eb="7">
      <t>コウカ</t>
    </rPh>
    <rPh sb="7" eb="9">
      <t>ケイサン</t>
    </rPh>
    <phoneticPr fontId="5"/>
  </si>
  <si>
    <t>リーフカタログ値</t>
    <rPh sb="7" eb="8">
      <t>アタイ</t>
    </rPh>
    <phoneticPr fontId="2"/>
  </si>
  <si>
    <t>日産リーフ</t>
    <phoneticPr fontId="2"/>
  </si>
  <si>
    <t>トヨタカローラスポーツ</t>
    <phoneticPr fontId="2"/>
  </si>
  <si>
    <t>日産アクア</t>
    <phoneticPr fontId="2"/>
  </si>
  <si>
    <t>トヨタRAV4</t>
    <phoneticPr fontId="2"/>
  </si>
  <si>
    <t>アクアカタログ値</t>
    <rPh sb="7" eb="8">
      <t>アタイ</t>
    </rPh>
    <phoneticPr fontId="2"/>
  </si>
  <si>
    <t>カローラスポーツWLTC</t>
    <phoneticPr fontId="2"/>
  </si>
  <si>
    <t>RAV4WLTC</t>
    <phoneticPr fontId="2"/>
  </si>
  <si>
    <t>　　　WLTC</t>
    <phoneticPr fontId="2"/>
  </si>
  <si>
    <t>三菱eKクロス EV</t>
    <rPh sb="0" eb="2">
      <t>ミツビシ</t>
    </rPh>
    <phoneticPr fontId="2"/>
  </si>
  <si>
    <t>三菱eKクロス EVカタログ値</t>
    <rPh sb="14" eb="15">
      <t>アタイ</t>
    </rPh>
    <phoneticPr fontId="2"/>
  </si>
  <si>
    <t xml:space="preserve">三菱eKクロス </t>
    <rPh sb="0" eb="2">
      <t>ミツビシ</t>
    </rPh>
    <phoneticPr fontId="2"/>
  </si>
  <si>
    <t>三菱eKクロス WLTC</t>
    <phoneticPr fontId="2"/>
  </si>
  <si>
    <t>ホンダe</t>
    <phoneticPr fontId="2"/>
  </si>
  <si>
    <t>ホンダeカタログ値</t>
    <rPh sb="8" eb="9">
      <t>アタイ</t>
    </rPh>
    <phoneticPr fontId="2"/>
  </si>
  <si>
    <t xml:space="preserve"> カタログ値</t>
    <rPh sb="5" eb="6">
      <t>アタイ</t>
    </rPh>
    <phoneticPr fontId="2"/>
  </si>
  <si>
    <t>トヨタヤリス</t>
    <phoneticPr fontId="2"/>
  </si>
  <si>
    <t>トヨタC-HR</t>
    <phoneticPr fontId="2"/>
  </si>
  <si>
    <t>トヨタC-HR　WLTC</t>
    <phoneticPr fontId="2"/>
  </si>
  <si>
    <t>MX-30 EV カタログ値</t>
    <rPh sb="13" eb="14">
      <t>アタイ</t>
    </rPh>
    <phoneticPr fontId="2"/>
  </si>
  <si>
    <t>MX-30 WLTC</t>
    <phoneticPr fontId="2"/>
  </si>
  <si>
    <t xml:space="preserve">マツダ　MX-30 </t>
    <phoneticPr fontId="2"/>
  </si>
  <si>
    <t>マツダMX-30 EV</t>
    <phoneticPr fontId="2"/>
  </si>
  <si>
    <t xml:space="preserve"> WLTC</t>
    <phoneticPr fontId="2"/>
  </si>
  <si>
    <t>トヨタ bZ4X</t>
    <phoneticPr fontId="2"/>
  </si>
  <si>
    <t xml:space="preserve"> カタログ値</t>
    <rPh sb="0" eb="6">
      <t>アタイ</t>
    </rPh>
    <phoneticPr fontId="2"/>
  </si>
  <si>
    <t>ID.4 カタログ値</t>
    <rPh sb="9" eb="10">
      <t>アタイ</t>
    </rPh>
    <phoneticPr fontId="2"/>
  </si>
  <si>
    <t>フォルクスワーゲン ID.4</t>
    <phoneticPr fontId="2"/>
  </si>
  <si>
    <t>トヨタ RAV4</t>
    <phoneticPr fontId="2"/>
  </si>
  <si>
    <t>マツダ　CX-5</t>
    <phoneticPr fontId="2"/>
  </si>
  <si>
    <t>CX-5 WLTC</t>
    <phoneticPr fontId="2"/>
  </si>
  <si>
    <t>車種</t>
    <rPh sb="0" eb="2">
      <t>シャシュ</t>
    </rPh>
    <phoneticPr fontId="5"/>
  </si>
  <si>
    <t>燃費（km/L）</t>
    <rPh sb="0" eb="2">
      <t>ネンピ</t>
    </rPh>
    <phoneticPr fontId="2"/>
  </si>
  <si>
    <t>SAKURA</t>
    <phoneticPr fontId="2"/>
  </si>
  <si>
    <t>本計算シートのご利用にあたって</t>
    <rPh sb="0" eb="3">
      <t>ホンケイサン</t>
    </rPh>
    <rPh sb="8" eb="10">
      <t>リヨウ</t>
    </rPh>
    <phoneticPr fontId="9"/>
  </si>
  <si>
    <t>電力費用（kwh/km）</t>
    <rPh sb="0" eb="2">
      <t>デンリョク</t>
    </rPh>
    <rPh sb="2" eb="4">
      <t>ヒヨウ</t>
    </rPh>
    <phoneticPr fontId="2"/>
  </si>
  <si>
    <t>走行距離の参考情報</t>
    <rPh sb="0" eb="4">
      <t>ソウコウキョリ</t>
    </rPh>
    <rPh sb="5" eb="9">
      <t>サンコウジョウホウ</t>
    </rPh>
    <phoneticPr fontId="2"/>
  </si>
  <si>
    <t>排出係数（kg-CO2/L）</t>
    <rPh sb="0" eb="4">
      <t>ハイシュツケイスウ</t>
    </rPh>
    <phoneticPr fontId="2"/>
  </si>
  <si>
    <t>備考</t>
    <rPh sb="0" eb="2">
      <t>ビコウ</t>
    </rPh>
    <phoneticPr fontId="2"/>
  </si>
  <si>
    <t>ガソリン標準車 ※1</t>
    <rPh sb="4" eb="6">
      <t>ヒョウジュン</t>
    </rPh>
    <rPh sb="6" eb="7">
      <t>シャ</t>
    </rPh>
    <phoneticPr fontId="2"/>
  </si>
  <si>
    <t>※1</t>
    <phoneticPr fontId="2"/>
  </si>
  <si>
    <t>以下の表の黄色セルを記入してください。</t>
    <rPh sb="0" eb="2">
      <t>イカ</t>
    </rPh>
    <rPh sb="3" eb="4">
      <t>ヒョウ</t>
    </rPh>
    <rPh sb="5" eb="7">
      <t>キイロ</t>
    </rPh>
    <rPh sb="10" eb="12">
      <t>キニュウ</t>
    </rPh>
    <phoneticPr fontId="5"/>
  </si>
  <si>
    <t>EV　買換え後</t>
    <rPh sb="3" eb="5">
      <t>カイカ</t>
    </rPh>
    <rPh sb="6" eb="7">
      <t>ゴ</t>
    </rPh>
    <phoneticPr fontId="5"/>
  </si>
  <si>
    <t>ICE　買換え前</t>
    <rPh sb="4" eb="6">
      <t>カイカ</t>
    </rPh>
    <rPh sb="7" eb="8">
      <t>マエ</t>
    </rPh>
    <phoneticPr fontId="2"/>
  </si>
  <si>
    <t>買換えでなく、新規購入の場合は、ICEのメーカー名に【無し】、燃費には買換え後の車両が軽自動車の場合は15.1、普通車の場合は9.7を入力してください。</t>
    <rPh sb="0" eb="2">
      <t>カイカ</t>
    </rPh>
    <rPh sb="7" eb="9">
      <t>シンキ</t>
    </rPh>
    <rPh sb="9" eb="11">
      <t>コウニュウ</t>
    </rPh>
    <rPh sb="12" eb="14">
      <t>バアイ</t>
    </rPh>
    <rPh sb="24" eb="25">
      <t>メイ</t>
    </rPh>
    <rPh sb="27" eb="28">
      <t>ナ</t>
    </rPh>
    <rPh sb="31" eb="33">
      <t>ネンピ</t>
    </rPh>
    <rPh sb="35" eb="37">
      <t>カイカ</t>
    </rPh>
    <rPh sb="38" eb="39">
      <t>ゴ</t>
    </rPh>
    <rPh sb="40" eb="42">
      <t>シャリョウ</t>
    </rPh>
    <rPh sb="43" eb="47">
      <t>ケイジドウシャ</t>
    </rPh>
    <rPh sb="48" eb="50">
      <t>バアイ</t>
    </rPh>
    <rPh sb="56" eb="59">
      <t>フツウシャ</t>
    </rPh>
    <rPh sb="60" eb="62">
      <t>バアイ</t>
    </rPh>
    <rPh sb="67" eb="69">
      <t>ニュウリョク</t>
    </rPh>
    <phoneticPr fontId="2"/>
  </si>
  <si>
    <t>参考情報</t>
    <rPh sb="0" eb="4">
      <t>サンコウジョウホウ</t>
    </rPh>
    <phoneticPr fontId="2"/>
  </si>
  <si>
    <t>EV</t>
    <phoneticPr fontId="2"/>
  </si>
  <si>
    <t>ICE</t>
    <phoneticPr fontId="2"/>
  </si>
  <si>
    <t>消費ガソリン（L/年）</t>
    <rPh sb="0" eb="2">
      <t>ショウヒ</t>
    </rPh>
    <rPh sb="9" eb="10">
      <t>ネン</t>
    </rPh>
    <phoneticPr fontId="2"/>
  </si>
  <si>
    <t>沖縄電力※２</t>
    <rPh sb="0" eb="2">
      <t>オキナワ</t>
    </rPh>
    <rPh sb="2" eb="4">
      <t>デンリョク</t>
    </rPh>
    <phoneticPr fontId="2"/>
  </si>
  <si>
    <t>※２</t>
    <phoneticPr fontId="2"/>
  </si>
  <si>
    <t>環境省　温室効果ガス排出量算定・報告・公表制度　「算出方法及び排出係数一覧」</t>
    <rPh sb="0" eb="3">
      <t>カンキョウショウ</t>
    </rPh>
    <rPh sb="4" eb="6">
      <t>オンシツ</t>
    </rPh>
    <rPh sb="6" eb="8">
      <t>コウカ</t>
    </rPh>
    <rPh sb="10" eb="13">
      <t>ハイシュツリョウ</t>
    </rPh>
    <rPh sb="13" eb="15">
      <t>サンテイ</t>
    </rPh>
    <rPh sb="16" eb="18">
      <t>ホウコク</t>
    </rPh>
    <rPh sb="19" eb="21">
      <t>コウヒョウ</t>
    </rPh>
    <rPh sb="21" eb="23">
      <t>セイド</t>
    </rPh>
    <rPh sb="25" eb="27">
      <t>サンシュツ</t>
    </rPh>
    <rPh sb="27" eb="29">
      <t>ホウホウ</t>
    </rPh>
    <rPh sb="29" eb="30">
      <t>オヨ</t>
    </rPh>
    <rPh sb="31" eb="33">
      <t>ハイシュツ</t>
    </rPh>
    <rPh sb="33" eb="35">
      <t>ケイスウ</t>
    </rPh>
    <rPh sb="35" eb="37">
      <t>イチラン</t>
    </rPh>
    <phoneticPr fontId="2"/>
  </si>
  <si>
    <t>https://policies.env.go.jp/earth/ghg-santeikohyo/calc.html</t>
    <phoneticPr fontId="2"/>
  </si>
  <si>
    <t>温室効果ガス排出量算定・報告・公表制度　「電気事業者別排出係数一覧」</t>
    <rPh sb="21" eb="23">
      <t>デンキ</t>
    </rPh>
    <rPh sb="23" eb="26">
      <t>ジギョウシャ</t>
    </rPh>
    <rPh sb="26" eb="27">
      <t>ベツ</t>
    </rPh>
    <rPh sb="27" eb="29">
      <t>ハイシュツ</t>
    </rPh>
    <rPh sb="29" eb="31">
      <t>ケイスウ</t>
    </rPh>
    <rPh sb="31" eb="33">
      <t>イチラン</t>
    </rPh>
    <phoneticPr fontId="2"/>
  </si>
  <si>
    <t>想定走行距離
（km/YEAR）</t>
    <rPh sb="0" eb="2">
      <t>ソウテイ</t>
    </rPh>
    <rPh sb="2" eb="6">
      <t>ソウコウキョリ</t>
    </rPh>
    <phoneticPr fontId="2"/>
  </si>
  <si>
    <t>想定走行距離</t>
    <rPh sb="0" eb="2">
      <t>ソウテイ</t>
    </rPh>
    <rPh sb="2" eb="4">
      <t>ソウコウ</t>
    </rPh>
    <rPh sb="4" eb="6">
      <t>キョリ</t>
    </rPh>
    <phoneticPr fontId="2"/>
  </si>
  <si>
    <t>SAKURAカタログ値（※３）</t>
    <rPh sb="10" eb="11">
      <t>アタイ</t>
    </rPh>
    <phoneticPr fontId="2"/>
  </si>
  <si>
    <t>※３　車両カタログよりWLTCモードを採用</t>
    <rPh sb="3" eb="5">
      <t>シャリョウ</t>
    </rPh>
    <rPh sb="19" eb="21">
      <t>サイヨウ</t>
    </rPh>
    <phoneticPr fontId="2"/>
  </si>
  <si>
    <t>沖電排出係数
kg-CO2/kWh）</t>
    <rPh sb="0" eb="2">
      <t>オキデン</t>
    </rPh>
    <rPh sb="2" eb="6">
      <t>ハイシュツケイスウ</t>
    </rPh>
    <phoneticPr fontId="2"/>
  </si>
  <si>
    <t>必要設備容量(kW)</t>
    <rPh sb="0" eb="2">
      <t>ヒツヨウ</t>
    </rPh>
    <rPh sb="2" eb="4">
      <t>セツビ</t>
    </rPh>
    <rPh sb="4" eb="6">
      <t>ヨウリョウ</t>
    </rPh>
    <phoneticPr fontId="2"/>
  </si>
  <si>
    <r>
      <t>CO2排出量(kg)</t>
    </r>
    <r>
      <rPr>
        <sz val="11"/>
        <color theme="0"/>
        <rFont val="Meiryo UI"/>
        <family val="3"/>
        <charset val="128"/>
      </rPr>
      <t>（A）－Ⅰ</t>
    </r>
    <phoneticPr fontId="5"/>
  </si>
  <si>
    <t>耐用年数</t>
    <rPh sb="0" eb="2">
      <t>タイヨウ</t>
    </rPh>
    <rPh sb="2" eb="4">
      <t>ネンスウ</t>
    </rPh>
    <phoneticPr fontId="2"/>
  </si>
  <si>
    <t>充電方法</t>
    <rPh sb="0" eb="2">
      <t>ジュウデン</t>
    </rPh>
    <rPh sb="2" eb="4">
      <t>ホウホウ</t>
    </rPh>
    <phoneticPr fontId="2"/>
  </si>
  <si>
    <t>再エネ発電設備</t>
    <rPh sb="0" eb="1">
      <t>サイ</t>
    </rPh>
    <rPh sb="3" eb="5">
      <t>ハツデン</t>
    </rPh>
    <rPh sb="5" eb="7">
      <t>セツビ</t>
    </rPh>
    <phoneticPr fontId="2"/>
  </si>
  <si>
    <t>再エネ電力証書</t>
    <rPh sb="0" eb="1">
      <t>サイ</t>
    </rPh>
    <rPh sb="3" eb="5">
      <t>デンリョク</t>
    </rPh>
    <rPh sb="5" eb="7">
      <t>ショウショ</t>
    </rPh>
    <phoneticPr fontId="2"/>
  </si>
  <si>
    <t>ｔCo2/kl</t>
    <phoneticPr fontId="2"/>
  </si>
  <si>
    <t>t-Co2/kWh</t>
    <phoneticPr fontId="2"/>
  </si>
  <si>
    <t>沖縄電力</t>
    <rPh sb="0" eb="4">
      <t>オキナワデンリョク</t>
    </rPh>
    <phoneticPr fontId="2"/>
  </si>
  <si>
    <t>想定走行距離は、実績値が分かれば実績値を、分からない場合は、別紙の走行距離についてに記載されている参考情報を基に想定値を入力してください。</t>
    <rPh sb="0" eb="2">
      <t>ソウテイ</t>
    </rPh>
    <rPh sb="2" eb="6">
      <t>ソウコウキョリ</t>
    </rPh>
    <rPh sb="8" eb="11">
      <t>ジッセキチ</t>
    </rPh>
    <rPh sb="12" eb="13">
      <t>ワ</t>
    </rPh>
    <rPh sb="16" eb="19">
      <t>ジッセキチ</t>
    </rPh>
    <rPh sb="21" eb="22">
      <t>ワ</t>
    </rPh>
    <rPh sb="26" eb="28">
      <t>バアイ</t>
    </rPh>
    <rPh sb="30" eb="32">
      <t>ベッシ</t>
    </rPh>
    <rPh sb="33" eb="37">
      <t>ソウコウキョリ</t>
    </rPh>
    <rPh sb="42" eb="44">
      <t>キサイ</t>
    </rPh>
    <rPh sb="49" eb="53">
      <t>サンコウジョウホウ</t>
    </rPh>
    <rPh sb="54" eb="55">
      <t>モト</t>
    </rPh>
    <rPh sb="56" eb="58">
      <t>ソウテイ</t>
    </rPh>
    <rPh sb="58" eb="59">
      <t>チ</t>
    </rPh>
    <rPh sb="60" eb="62">
      <t>ニュウリョク</t>
    </rPh>
    <phoneticPr fontId="2"/>
  </si>
  <si>
    <t>ハイブリッド自動車　買換え後</t>
    <rPh sb="6" eb="9">
      <t>ジドウシャ</t>
    </rPh>
    <rPh sb="10" eb="12">
      <t>カイカ</t>
    </rPh>
    <rPh sb="13" eb="14">
      <t>ゴ</t>
    </rPh>
    <phoneticPr fontId="5"/>
  </si>
  <si>
    <t>トヨタ</t>
    <phoneticPr fontId="2"/>
  </si>
  <si>
    <t>プリウス</t>
    <phoneticPr fontId="2"/>
  </si>
  <si>
    <t xml:space="preserve">想定走行距離
</t>
    <rPh sb="0" eb="2">
      <t>ソウテイ</t>
    </rPh>
    <rPh sb="2" eb="6">
      <t>ソウコウキョリ</t>
    </rPh>
    <phoneticPr fontId="2"/>
  </si>
  <si>
    <t>電気での走行距離
（km/YEAR）</t>
    <rPh sb="0" eb="2">
      <t>デンキ</t>
    </rPh>
    <rPh sb="4" eb="6">
      <t>ソウコウ</t>
    </rPh>
    <rPh sb="6" eb="8">
      <t>キョリ</t>
    </rPh>
    <phoneticPr fontId="2"/>
  </si>
  <si>
    <t>ガソリンでの走行距離
（km/YEAR）</t>
    <rPh sb="6" eb="8">
      <t>ソウコウ</t>
    </rPh>
    <rPh sb="8" eb="10">
      <t>キョリ</t>
    </rPh>
    <phoneticPr fontId="2"/>
  </si>
  <si>
    <r>
      <t>CO2排出量(kg)</t>
    </r>
    <r>
      <rPr>
        <sz val="11"/>
        <color theme="0"/>
        <rFont val="Meiryo UI"/>
        <family val="3"/>
        <charset val="128"/>
      </rPr>
      <t>（A）－Ⅱ－２－②</t>
    </r>
    <phoneticPr fontId="5"/>
  </si>
  <si>
    <t>カローラ</t>
    <phoneticPr fontId="2"/>
  </si>
  <si>
    <t>消費電力（kwh/年）</t>
    <rPh sb="0" eb="4">
      <t>ショウヒデンリョク</t>
    </rPh>
    <rPh sb="9" eb="10">
      <t>ネン</t>
    </rPh>
    <phoneticPr fontId="2"/>
  </si>
  <si>
    <t>再エネ電力証書購入必要量(kWh）4年累計</t>
    <rPh sb="0" eb="1">
      <t>サイ</t>
    </rPh>
    <rPh sb="3" eb="5">
      <t>デンリョク</t>
    </rPh>
    <rPh sb="5" eb="7">
      <t>ショウショ</t>
    </rPh>
    <rPh sb="7" eb="9">
      <t>コウニュウ</t>
    </rPh>
    <rPh sb="9" eb="12">
      <t>ヒツヨウリョウ</t>
    </rPh>
    <rPh sb="18" eb="19">
      <t>ネン</t>
    </rPh>
    <rPh sb="19" eb="21">
      <t>ルイケイ</t>
    </rPh>
    <phoneticPr fontId="5"/>
  </si>
  <si>
    <t>再エネ電力証書購入必要量(t-CO2）4年累計</t>
    <rPh sb="0" eb="1">
      <t>サイ</t>
    </rPh>
    <rPh sb="3" eb="5">
      <t>デンリョク</t>
    </rPh>
    <rPh sb="5" eb="7">
      <t>ショウショ</t>
    </rPh>
    <rPh sb="7" eb="9">
      <t>コウニュウ</t>
    </rPh>
    <rPh sb="9" eb="12">
      <t>ヒツヨウリョウ</t>
    </rPh>
    <rPh sb="20" eb="21">
      <t>ネン</t>
    </rPh>
    <rPh sb="21" eb="23">
      <t>ルイケイ</t>
    </rPh>
    <phoneticPr fontId="5"/>
  </si>
  <si>
    <t>必要再エネ設備容量(kW)</t>
    <rPh sb="0" eb="2">
      <t>ヒツヨウ</t>
    </rPh>
    <rPh sb="2" eb="3">
      <t>サイ</t>
    </rPh>
    <rPh sb="5" eb="7">
      <t>セツビ</t>
    </rPh>
    <rPh sb="7" eb="9">
      <t>ヨウリョウ</t>
    </rPh>
    <phoneticPr fontId="2"/>
  </si>
  <si>
    <t>1効果</t>
    <rPh sb="1" eb="3">
      <t>コウカ</t>
    </rPh>
    <phoneticPr fontId="5"/>
  </si>
  <si>
    <t>2再エネ設備</t>
    <rPh sb="1" eb="2">
      <t>サイ</t>
    </rPh>
    <rPh sb="4" eb="6">
      <t>セツビ</t>
    </rPh>
    <phoneticPr fontId="2"/>
  </si>
  <si>
    <t>3環境価値
(kWh)</t>
    <rPh sb="1" eb="5">
      <t>カンキョウカチ</t>
    </rPh>
    <phoneticPr fontId="2"/>
  </si>
  <si>
    <t>4環境価値
(t-CO2)</t>
    <rPh sb="1" eb="5">
      <t>カンキョウカチ</t>
    </rPh>
    <phoneticPr fontId="2"/>
  </si>
  <si>
    <t>No</t>
    <phoneticPr fontId="2"/>
  </si>
  <si>
    <t>環境価値(kWh)</t>
    <rPh sb="0" eb="4">
      <t>カンキョウカチ</t>
    </rPh>
    <phoneticPr fontId="2"/>
  </si>
  <si>
    <t>環境価値(t-CO2)</t>
    <rPh sb="0" eb="4">
      <t>カンキョウカチ</t>
    </rPh>
    <phoneticPr fontId="2"/>
  </si>
  <si>
    <t>項目</t>
    <rPh sb="0" eb="2">
      <t>コウモク</t>
    </rPh>
    <phoneticPr fontId="2"/>
  </si>
  <si>
    <t>計算結果</t>
    <rPh sb="0" eb="2">
      <t>ケイサン</t>
    </rPh>
    <rPh sb="2" eb="4">
      <t>ケッカ</t>
    </rPh>
    <phoneticPr fontId="2"/>
  </si>
  <si>
    <t>効果：EV導入による　CO2削減量(t-CO2)
(A)-Ⅰ×耐用年数</t>
    <rPh sb="0" eb="2">
      <t>コウカ</t>
    </rPh>
    <rPh sb="5" eb="7">
      <t>ドウニュウ</t>
    </rPh>
    <rPh sb="14" eb="17">
      <t>サクゲンリョウ</t>
    </rPh>
    <rPh sb="31" eb="33">
      <t>タイヨウ</t>
    </rPh>
    <rPh sb="33" eb="35">
      <t>ネンスウ</t>
    </rPh>
    <phoneticPr fontId="5"/>
  </si>
  <si>
    <t>CO2削減効果(t-CO2)</t>
    <rPh sb="3" eb="5">
      <t>サクゲン</t>
    </rPh>
    <rPh sb="5" eb="7">
      <t>コウカ</t>
    </rPh>
    <phoneticPr fontId="2"/>
  </si>
  <si>
    <t>再エネ設備容量(kW)</t>
    <rPh sb="0" eb="1">
      <t>サイ</t>
    </rPh>
    <rPh sb="3" eb="5">
      <t>セツビ</t>
    </rPh>
    <rPh sb="5" eb="7">
      <t>ヨウリョウ</t>
    </rPh>
    <phoneticPr fontId="2"/>
  </si>
  <si>
    <t>プラグインハイブリッド車導入による　CO2削減量
（（(A)-Ⅰ）－（（A）－Ⅱ－２－②））×耐用年数</t>
    <rPh sb="11" eb="12">
      <t>シャ</t>
    </rPh>
    <rPh sb="12" eb="14">
      <t>ドウニュウ</t>
    </rPh>
    <rPh sb="21" eb="24">
      <t>サクゲンリョウ</t>
    </rPh>
    <rPh sb="47" eb="49">
      <t>タイヨウ</t>
    </rPh>
    <rPh sb="49" eb="51">
      <t>ネンスウ</t>
    </rPh>
    <phoneticPr fontId="5"/>
  </si>
  <si>
    <t>宮古島市　個人利用車両移動距離</t>
    <rPh sb="0" eb="4">
      <t>ミヤコジマシ</t>
    </rPh>
    <rPh sb="5" eb="7">
      <t>コジン</t>
    </rPh>
    <rPh sb="7" eb="9">
      <t>リヨウ</t>
    </rPh>
    <rPh sb="9" eb="11">
      <t>シャリョウ</t>
    </rPh>
    <rPh sb="11" eb="13">
      <t>イドウ</t>
    </rPh>
    <rPh sb="13" eb="15">
      <t>キョリ</t>
    </rPh>
    <phoneticPr fontId="2"/>
  </si>
  <si>
    <t>宮古島市電気自動車普及にかかる基本計画書（平成29年2月）</t>
    <rPh sb="0" eb="4">
      <t>ミヤコジマシ</t>
    </rPh>
    <rPh sb="4" eb="6">
      <t>デンキ</t>
    </rPh>
    <rPh sb="6" eb="9">
      <t>ジドウシャ</t>
    </rPh>
    <rPh sb="9" eb="11">
      <t>フキュウ</t>
    </rPh>
    <rPh sb="15" eb="17">
      <t>キホン</t>
    </rPh>
    <rPh sb="17" eb="20">
      <t>ケイカクショ</t>
    </rPh>
    <rPh sb="21" eb="23">
      <t>ヘイセイ</t>
    </rPh>
    <rPh sb="25" eb="26">
      <t>ネン</t>
    </rPh>
    <rPh sb="27" eb="28">
      <t>ガツ</t>
    </rPh>
    <phoneticPr fontId="2"/>
  </si>
  <si>
    <t>参照資料</t>
    <rPh sb="0" eb="2">
      <t>サンショウ</t>
    </rPh>
    <rPh sb="2" eb="4">
      <t>シリョウ</t>
    </rPh>
    <phoneticPr fontId="2"/>
  </si>
  <si>
    <r>
      <t>■走行距離計算ロジック
　平日日数248日×13.7km=1602.9km
　休日日数117日×16.7km＝1953.9km
　年間走行距離＝</t>
    </r>
    <r>
      <rPr>
        <b/>
        <sz val="11"/>
        <rFont val="Meiryo UI"/>
        <family val="3"/>
        <charset val="128"/>
      </rPr>
      <t>3556.8km</t>
    </r>
    <rPh sb="13" eb="15">
      <t>ヘイジツ</t>
    </rPh>
    <rPh sb="15" eb="17">
      <t>ニッスウ</t>
    </rPh>
    <rPh sb="20" eb="21">
      <t>ニチ</t>
    </rPh>
    <rPh sb="39" eb="43">
      <t>キュウジツニッスウ</t>
    </rPh>
    <rPh sb="46" eb="47">
      <t>ニチ</t>
    </rPh>
    <rPh sb="65" eb="67">
      <t>ネンカン</t>
    </rPh>
    <rPh sb="67" eb="71">
      <t>ソウコウキョリ</t>
    </rPh>
    <phoneticPr fontId="2"/>
  </si>
  <si>
    <t>市民利用平均
１日平均13.7km
休日平均16.7km</t>
    <rPh sb="0" eb="2">
      <t>シミン</t>
    </rPh>
    <rPh sb="2" eb="4">
      <t>リヨウ</t>
    </rPh>
    <rPh sb="4" eb="6">
      <t>ヘイキン</t>
    </rPh>
    <rPh sb="8" eb="11">
      <t>ニチヘイキン</t>
    </rPh>
    <rPh sb="18" eb="20">
      <t>キュウジツ</t>
    </rPh>
    <rPh sb="20" eb="22">
      <t>ヘイキン</t>
    </rPh>
    <phoneticPr fontId="2"/>
  </si>
  <si>
    <t>宮古島市　EV車両移動距離</t>
    <rPh sb="0" eb="4">
      <t>ミヤコジマシ</t>
    </rPh>
    <rPh sb="7" eb="9">
      <t>シャリョウ</t>
    </rPh>
    <rPh sb="9" eb="11">
      <t>イドウ</t>
    </rPh>
    <rPh sb="11" eb="13">
      <t>キョリ</t>
    </rPh>
    <phoneticPr fontId="2"/>
  </si>
  <si>
    <t>個人：23.4km/日
法人：26.9km/日</t>
    <rPh sb="0" eb="2">
      <t>コジン</t>
    </rPh>
    <rPh sb="10" eb="11">
      <t>ニチ</t>
    </rPh>
    <rPh sb="12" eb="14">
      <t>ホウジン</t>
    </rPh>
    <rPh sb="22" eb="23">
      <t>ニチ</t>
    </rPh>
    <phoneticPr fontId="2"/>
  </si>
  <si>
    <t xml:space="preserve">個人：23.4km×248日（令和6年度平日日数）≒5,803km
法人：26.9km×248日（令和6年度平日日数）≒6,671km
</t>
    <rPh sb="0" eb="2">
      <t>コジン</t>
    </rPh>
    <rPh sb="13" eb="14">
      <t>ニチ</t>
    </rPh>
    <rPh sb="15" eb="17">
      <t>レイワ</t>
    </rPh>
    <rPh sb="18" eb="20">
      <t>ネンド</t>
    </rPh>
    <rPh sb="20" eb="22">
      <t>ヘイジツ</t>
    </rPh>
    <rPh sb="22" eb="24">
      <t>ニッスウ</t>
    </rPh>
    <rPh sb="34" eb="36">
      <t>ホウジン</t>
    </rPh>
    <rPh sb="47" eb="48">
      <t>ニチ</t>
    </rPh>
    <rPh sb="49" eb="51">
      <t>レイワ</t>
    </rPh>
    <rPh sb="52" eb="54">
      <t>ネンド</t>
    </rPh>
    <rPh sb="54" eb="56">
      <t>ヘイジツ</t>
    </rPh>
    <rPh sb="56" eb="58">
      <t>ニッスウ</t>
    </rPh>
    <phoneticPr fontId="2"/>
  </si>
  <si>
    <t>宮古島市車両移動距離参考資料</t>
    <rPh sb="0" eb="4">
      <t>ミヤコジマシ</t>
    </rPh>
    <rPh sb="4" eb="6">
      <t>シャリョウ</t>
    </rPh>
    <rPh sb="6" eb="8">
      <t>イドウ</t>
    </rPh>
    <rPh sb="8" eb="10">
      <t>キョリ</t>
    </rPh>
    <rPh sb="10" eb="12">
      <t>サンコウ</t>
    </rPh>
    <rPh sb="12" eb="14">
      <t>シリョウ</t>
    </rPh>
    <phoneticPr fontId="2"/>
  </si>
  <si>
    <t>4年累計</t>
    <rPh sb="1" eb="2">
      <t>ネン</t>
    </rPh>
    <rPh sb="2" eb="4">
      <t>ルイケイ</t>
    </rPh>
    <phoneticPr fontId="2"/>
  </si>
  <si>
    <r>
      <t xml:space="preserve">　本計算シートでは、ご利用されていたガソリン車を再エネ電力から充電する電気自動車等へ切り替える事によるCO2排出量を算出することができます。
　本計算シートの計算結果は，必ずしも正確なCO2排出量ではありませんのでご了承ください。
</t>
    </r>
    <r>
      <rPr>
        <b/>
        <sz val="12"/>
        <rFont val="Meiryo UI"/>
        <family val="3"/>
        <charset val="128"/>
      </rPr>
      <t>　【CO2排出量の算定について】
電気自動車等導入によるCO2排出削減量
＝（A)従来燃料（ガソリン等）から商用電力に転換することによる削減量＋（B）商用電力を再生可能エネルギーにより充電することによる削減量（もしくは再エネ電力証書購入による削減量）
（A)従来燃料（ガソリン等）から商用電力に転換することによる削減量
（Ⅰ買換前のガソリン車（※）排出CO2量－Ⅱ導入する電気自動車等排出CO2量）×4年（耐用年数）
　※新規導入の場合は導入する電気自動車と同等の大きさのガソリン車
Ⅰ買換前のガソリン車のCO2排出量</t>
    </r>
    <r>
      <rPr>
        <sz val="12"/>
        <rFont val="Meiryo UI"/>
        <family val="3"/>
        <charset val="128"/>
      </rPr>
      <t xml:space="preserve">
燃費×想定走行距離×排出係数（揮発油（ガソリン））
</t>
    </r>
    <r>
      <rPr>
        <b/>
        <sz val="12"/>
        <rFont val="Meiryo UI"/>
        <family val="3"/>
        <charset val="128"/>
      </rPr>
      <t>Ⅱ－１　導入する電気自動車等排出CO2量　電気自動車</t>
    </r>
    <r>
      <rPr>
        <sz val="12"/>
        <rFont val="Meiryo UI"/>
        <family val="3"/>
        <charset val="128"/>
      </rPr>
      <t xml:space="preserve">
電費（WLTCモード）×想定走行距離×排出係数（沖縄電力）
</t>
    </r>
    <r>
      <rPr>
        <b/>
        <sz val="12"/>
        <rFont val="Meiryo UI"/>
        <family val="3"/>
        <charset val="128"/>
      </rPr>
      <t>Ⅱ－２　導入する電気自動車等排出CO2量　プラグインハイブリッド自動車</t>
    </r>
    <r>
      <rPr>
        <sz val="12"/>
        <rFont val="Meiryo UI"/>
        <family val="3"/>
        <charset val="128"/>
      </rPr>
      <t xml:space="preserve">
①（電費（WLTCモード）×電気での想定走行距離×排出係数（沖縄電力））＋②（（ガソリン）燃費×ガソリンでの想定走行距離×排出係数（ガソリン））
</t>
    </r>
    <r>
      <rPr>
        <b/>
        <sz val="12"/>
        <rFont val="Meiryo UI"/>
        <family val="3"/>
        <charset val="128"/>
      </rPr>
      <t>（B)商用電力を再生可能エネルギーにより充電することによる削減量（4年分累計）</t>
    </r>
    <r>
      <rPr>
        <sz val="12"/>
        <rFont val="Meiryo UI"/>
        <family val="3"/>
        <charset val="128"/>
      </rPr>
      <t xml:space="preserve">
上記（A）－Ⅱ－１もしくは（A）－Ⅱ－２①における電気での走行によるCO2排出量
</t>
    </r>
    <r>
      <rPr>
        <b/>
        <u/>
        <sz val="12"/>
        <rFont val="Meiryo UI"/>
        <family val="3"/>
        <charset val="128"/>
      </rPr>
      <t>電気自動車におけるCO2排出削減量</t>
    </r>
    <r>
      <rPr>
        <b/>
        <sz val="12"/>
        <rFont val="Meiryo UI"/>
        <family val="3"/>
        <charset val="128"/>
      </rPr>
      <t>・・・・・・・・・・（A)－１　買換前のガソリン車のCO2排出量（※（A)Ⅱ－１導入する電気自動車等排出CO2量は再エネ由来電力による充電によりゼロとなるため）</t>
    </r>
    <r>
      <rPr>
        <sz val="12"/>
        <rFont val="Meiryo UI"/>
        <family val="3"/>
        <charset val="128"/>
      </rPr>
      <t xml:space="preserve">
</t>
    </r>
    <r>
      <rPr>
        <b/>
        <u/>
        <sz val="12"/>
        <rFont val="Meiryo UI"/>
        <family val="3"/>
        <charset val="128"/>
      </rPr>
      <t>プラグインハイブリッド車におけるCO２排出削減量</t>
    </r>
    <r>
      <rPr>
        <b/>
        <sz val="12"/>
        <rFont val="Meiryo UI"/>
        <family val="3"/>
        <charset val="128"/>
      </rPr>
      <t>・・・（A)－１　買換前のガソリン車のCO2排出量－（A)Ⅱ－２②ガソリンでの走行によるCO2排出量（※（A)Ⅱ－２①電気での走行によるCO2排出量はは再エネ由来電力による充電によりゼロとなるため）</t>
    </r>
    <r>
      <rPr>
        <sz val="12"/>
        <rFont val="Meiryo UI"/>
        <family val="3"/>
        <charset val="128"/>
      </rPr>
      <t xml:space="preserve">
【参照値】
「ガソリン車」の排出係数、「電気自動車」の排出係数は下記のサイトより最新版をご活用ください
環境省「温室効果ガス排出量算定・報告・公表制度」：https://policies.env.go.jp/earth/ghg-santeikohyo/calc.html
「ガソリン車」
　「算出方法及び排出係数一覧」揮発油　（※令和7年4月1日　掲載資料より）
「電気自動車」
　「電気事業者別排出係数一覧」令和7年度提出用　沖縄電力
</t>
    </r>
    <rPh sb="11" eb="13">
      <t>リヨウ</t>
    </rPh>
    <rPh sb="22" eb="23">
      <t>シャ</t>
    </rPh>
    <rPh sb="24" eb="25">
      <t>サイ</t>
    </rPh>
    <rPh sb="27" eb="29">
      <t>デンリョク</t>
    </rPh>
    <rPh sb="31" eb="33">
      <t>ジュウデン</t>
    </rPh>
    <rPh sb="35" eb="40">
      <t>デンキジドウシャ</t>
    </rPh>
    <rPh sb="40" eb="41">
      <t>トウ</t>
    </rPh>
    <rPh sb="42" eb="43">
      <t>キ</t>
    </rPh>
    <rPh sb="44" eb="45">
      <t>カ</t>
    </rPh>
    <rPh sb="47" eb="48">
      <t>コト</t>
    </rPh>
    <rPh sb="133" eb="135">
      <t>デンキ</t>
    </rPh>
    <rPh sb="135" eb="138">
      <t>ジドウシャ</t>
    </rPh>
    <rPh sb="138" eb="139">
      <t>トウ</t>
    </rPh>
    <rPh sb="139" eb="141">
      <t>ドウニュウ</t>
    </rPh>
    <rPh sb="217" eb="220">
      <t>サクゲンリョウ</t>
    </rPh>
    <rPh sb="228" eb="230">
      <t>デンリョク</t>
    </rPh>
    <rPh sb="230" eb="232">
      <t>ショウショ</t>
    </rPh>
    <rPh sb="232" eb="234">
      <t>コウニュウ</t>
    </rPh>
    <rPh sb="237" eb="240">
      <t>サクゲンリョウ</t>
    </rPh>
    <rPh sb="279" eb="281">
      <t>カイカエ</t>
    </rPh>
    <rPh sb="281" eb="282">
      <t>マエ</t>
    </rPh>
    <rPh sb="287" eb="288">
      <t>シャ</t>
    </rPh>
    <rPh sb="291" eb="293">
      <t>ハイシュツ</t>
    </rPh>
    <rPh sb="296" eb="297">
      <t>リョウ</t>
    </rPh>
    <rPh sb="299" eb="301">
      <t>ドウニュウ</t>
    </rPh>
    <rPh sb="303" eb="305">
      <t>デンキ</t>
    </rPh>
    <rPh sb="305" eb="308">
      <t>ジドウシャ</t>
    </rPh>
    <rPh sb="308" eb="309">
      <t>トウ</t>
    </rPh>
    <rPh sb="309" eb="311">
      <t>ハイシュツ</t>
    </rPh>
    <rPh sb="314" eb="315">
      <t>リョウ</t>
    </rPh>
    <rPh sb="320" eb="322">
      <t>タイヨウ</t>
    </rPh>
    <rPh sb="322" eb="324">
      <t>ネンスウ</t>
    </rPh>
    <rPh sb="328" eb="330">
      <t>シンキ</t>
    </rPh>
    <rPh sb="330" eb="332">
      <t>ドウニュウ</t>
    </rPh>
    <rPh sb="333" eb="335">
      <t>バアイ</t>
    </rPh>
    <rPh sb="336" eb="338">
      <t>ドウニュウ</t>
    </rPh>
    <rPh sb="340" eb="342">
      <t>デンキ</t>
    </rPh>
    <rPh sb="342" eb="345">
      <t>ジドウシャ</t>
    </rPh>
    <rPh sb="346" eb="348">
      <t>ドウトウ</t>
    </rPh>
    <rPh sb="349" eb="350">
      <t>オオ</t>
    </rPh>
    <rPh sb="357" eb="358">
      <t>シャ</t>
    </rPh>
    <rPh sb="377" eb="379">
      <t>ネンピ</t>
    </rPh>
    <rPh sb="380" eb="382">
      <t>ソウテイ</t>
    </rPh>
    <rPh sb="382" eb="384">
      <t>ソウコウ</t>
    </rPh>
    <rPh sb="384" eb="386">
      <t>キョリ</t>
    </rPh>
    <rPh sb="387" eb="389">
      <t>ハイシュツ</t>
    </rPh>
    <rPh sb="389" eb="391">
      <t>ケイスウ</t>
    </rPh>
    <rPh sb="392" eb="395">
      <t>キハツユ</t>
    </rPh>
    <rPh sb="407" eb="409">
      <t>ドウニュウ</t>
    </rPh>
    <rPh sb="411" eb="413">
      <t>デンキ</t>
    </rPh>
    <rPh sb="413" eb="416">
      <t>ジドウシャ</t>
    </rPh>
    <rPh sb="416" eb="417">
      <t>トウ</t>
    </rPh>
    <rPh sb="417" eb="419">
      <t>ハイシュツ</t>
    </rPh>
    <rPh sb="422" eb="423">
      <t>リョウ</t>
    </rPh>
    <rPh sb="424" eb="426">
      <t>デンキ</t>
    </rPh>
    <rPh sb="426" eb="429">
      <t>ジドウシャ</t>
    </rPh>
    <rPh sb="430" eb="432">
      <t>デンピ</t>
    </rPh>
    <rPh sb="442" eb="444">
      <t>ソウテイ</t>
    </rPh>
    <rPh sb="444" eb="446">
      <t>ソウコウ</t>
    </rPh>
    <rPh sb="446" eb="448">
      <t>キョリ</t>
    </rPh>
    <rPh sb="449" eb="451">
      <t>ハイシュツ</t>
    </rPh>
    <rPh sb="451" eb="453">
      <t>ケイスウ</t>
    </rPh>
    <rPh sb="454" eb="458">
      <t>オキナワデンリョク</t>
    </rPh>
    <rPh sb="464" eb="466">
      <t>ドウニュウ</t>
    </rPh>
    <rPh sb="468" eb="470">
      <t>デンキ</t>
    </rPh>
    <rPh sb="470" eb="473">
      <t>ジドウシャ</t>
    </rPh>
    <rPh sb="473" eb="474">
      <t>トウ</t>
    </rPh>
    <rPh sb="474" eb="476">
      <t>ハイシュツ</t>
    </rPh>
    <rPh sb="479" eb="480">
      <t>リョウ</t>
    </rPh>
    <rPh sb="492" eb="495">
      <t>ジドウシャ</t>
    </rPh>
    <rPh sb="510" eb="512">
      <t>デンキ</t>
    </rPh>
    <rPh sb="541" eb="543">
      <t>ネンピ</t>
    </rPh>
    <rPh sb="550" eb="552">
      <t>ソウテイ</t>
    </rPh>
    <rPh sb="552" eb="554">
      <t>ソウコウ</t>
    </rPh>
    <rPh sb="554" eb="556">
      <t>キョリ</t>
    </rPh>
    <rPh sb="557" eb="559">
      <t>ハイシュツ</t>
    </rPh>
    <rPh sb="559" eb="561">
      <t>ケイスウ</t>
    </rPh>
    <rPh sb="573" eb="575">
      <t>ショウヨウ</t>
    </rPh>
    <rPh sb="575" eb="577">
      <t>デンリョク</t>
    </rPh>
    <rPh sb="578" eb="580">
      <t>サイセイ</t>
    </rPh>
    <rPh sb="580" eb="582">
      <t>カノウ</t>
    </rPh>
    <rPh sb="590" eb="592">
      <t>ジュウデン</t>
    </rPh>
    <rPh sb="599" eb="602">
      <t>サクゲンリョウ</t>
    </rPh>
    <rPh sb="604" eb="606">
      <t>ネンブン</t>
    </rPh>
    <rPh sb="606" eb="608">
      <t>ルイケイ</t>
    </rPh>
    <rPh sb="610" eb="612">
      <t>ジョウキ</t>
    </rPh>
    <rPh sb="635" eb="637">
      <t>デンキ</t>
    </rPh>
    <rPh sb="639" eb="641">
      <t>ソウコウ</t>
    </rPh>
    <rPh sb="647" eb="650">
      <t>ハイシュツリョウ</t>
    </rPh>
    <rPh sb="652" eb="654">
      <t>デンキ</t>
    </rPh>
    <rPh sb="654" eb="657">
      <t>ジドウシャ</t>
    </rPh>
    <rPh sb="664" eb="666">
      <t>ハイシュツ</t>
    </rPh>
    <rPh sb="666" eb="669">
      <t>サクゲンリョウ</t>
    </rPh>
    <rPh sb="726" eb="727">
      <t>サイ</t>
    </rPh>
    <rPh sb="729" eb="733">
      <t>ユライデンリョク</t>
    </rPh>
    <rPh sb="736" eb="738">
      <t>ジュウデン</t>
    </rPh>
    <rPh sb="761" eb="762">
      <t>シャ</t>
    </rPh>
    <rPh sb="769" eb="771">
      <t>ハイシュツ</t>
    </rPh>
    <rPh sb="771" eb="774">
      <t>サクゲンリョウ</t>
    </rPh>
    <rPh sb="813" eb="815">
      <t>ソウコウ</t>
    </rPh>
    <rPh sb="821" eb="824">
      <t>ハイシュツリョウ</t>
    </rPh>
    <rPh sb="833" eb="835">
      <t>デンキ</t>
    </rPh>
    <rPh sb="837" eb="839">
      <t>ソウコウ</t>
    </rPh>
    <rPh sb="845" eb="848">
      <t>ハイシュツリョウ</t>
    </rPh>
    <rPh sb="877" eb="879">
      <t>サンショウ</t>
    </rPh>
    <rPh sb="879" eb="880">
      <t>チ</t>
    </rPh>
    <rPh sb="910" eb="912">
      <t>ショウヨウ</t>
    </rPh>
    <rPh sb="912" eb="914">
      <t>デンリョク</t>
    </rPh>
    <rPh sb="916" eb="919">
      <t>タイヨウコウ</t>
    </rPh>
    <rPh sb="919" eb="921">
      <t>ハツデン</t>
    </rPh>
    <rPh sb="922" eb="924">
      <t>テンカン</t>
    </rPh>
    <rPh sb="945" eb="947">
      <t>ハイシュツ</t>
    </rPh>
    <rPh sb="947" eb="949">
      <t>ケイスウ</t>
    </rPh>
    <rPh sb="953" eb="956">
      <t>ジドウシャ</t>
    </rPh>
    <rPh sb="958" eb="960">
      <t>ハイシュツ</t>
    </rPh>
    <rPh sb="960" eb="962">
      <t>ケイスウ</t>
    </rPh>
    <rPh sb="963" eb="965">
      <t>カキ</t>
    </rPh>
    <rPh sb="971" eb="974">
      <t>サイシンバン</t>
    </rPh>
    <rPh sb="976" eb="978">
      <t>カツヨウ</t>
    </rPh>
    <rPh sb="983" eb="986">
      <t>カンキョウショウ</t>
    </rPh>
    <rPh sb="987" eb="989">
      <t>オンシツ</t>
    </rPh>
    <rPh sb="989" eb="991">
      <t>コウカ</t>
    </rPh>
    <rPh sb="993" eb="996">
      <t>ハイシュツリョウ</t>
    </rPh>
    <rPh sb="996" eb="998">
      <t>サンテイ</t>
    </rPh>
    <rPh sb="999" eb="1001">
      <t>ホウコク</t>
    </rPh>
    <rPh sb="1002" eb="1004">
      <t>コウヒョウ</t>
    </rPh>
    <rPh sb="1004" eb="1006">
      <t>セイド</t>
    </rPh>
    <rPh sb="1073" eb="1074">
      <t>シャ</t>
    </rPh>
    <rPh sb="1091" eb="1094">
      <t>キハツユ</t>
    </rPh>
    <phoneticPr fontId="9"/>
  </si>
  <si>
    <t>標準燃費参照値</t>
    <rPh sb="0" eb="2">
      <t>ヒョウジュン</t>
    </rPh>
    <rPh sb="2" eb="4">
      <t>ネンピ</t>
    </rPh>
    <rPh sb="4" eb="6">
      <t>サンショウ</t>
    </rPh>
    <rPh sb="6" eb="7">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</si>
</sst>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L"/>
    <numFmt numFmtId="177" formatCode="#,##0_ "/>
    <numFmt numFmtId="178" formatCode="#,##0_);[Red]\(#,##0\)"/>
    <numFmt numFmtId="179" formatCode="#,##0.00_);[Red]\(#,##0.00\)"/>
    <numFmt numFmtId="180" formatCode="#,##0.000_);[Red]\(#,##0.000\)"/>
    <numFmt numFmtId="181" formatCode="#,##0.000;[Red]\-#,##0.000"/>
    <numFmt numFmtId="182" formatCode="0.0_ "/>
    <numFmt numFmtId="183" formatCode="0_ "/>
  </numFmts>
  <fonts count="23">
    <font>
      <sz val="11"/>
      <color theme="1"/>
      <name val="Yu Gothic"/>
      <family val="2"/>
      <scheme val="minor"/>
    </font>
    <font>
      <sz val="11"/>
      <color theme="1"/>
      <name val="Yu Gothic"/>
      <family val="2"/>
      <charset val="128"/>
      <scheme val="minor"/>
    </font>
    <font>
      <sz val="6"/>
      <name val="Yu Gothic"/>
      <family val="3"/>
      <charset val="128"/>
      <scheme val="minor"/>
    </font>
    <font>
      <sz val="11"/>
      <color rgb="FF0070C0"/>
      <name val="Yu Gothic"/>
      <family val="2"/>
      <scheme val="minor"/>
    </font>
    <font>
      <b/>
      <sz val="18"/>
      <color theme="1"/>
      <name val="Meiryo UI"/>
      <family val="3"/>
      <charset val="128"/>
    </font>
    <font>
      <sz val="6"/>
      <name val="Yu Gothic"/>
      <family val="2"/>
      <charset val="128"/>
      <scheme val="minor"/>
    </font>
    <font>
      <sz val="11"/>
      <color theme="1"/>
      <name val="Meiryo UI"/>
      <family val="3"/>
      <charset val="128"/>
    </font>
    <font>
      <sz val="12"/>
      <name val="Meiryo UI"/>
      <family val="3"/>
      <charset val="128"/>
    </font>
    <font>
      <b/>
      <sz val="12"/>
      <name val="Meiryo UI"/>
      <family val="3"/>
      <charset val="128"/>
    </font>
    <font>
      <sz val="6"/>
      <name val="ＭＳ Ｐゴシック"/>
      <family val="3"/>
      <charset val="128"/>
    </font>
    <font>
      <b/>
      <sz val="18"/>
      <name val="Meiryo UI"/>
      <family val="3"/>
      <charset val="128"/>
    </font>
    <font>
      <sz val="11"/>
      <color theme="1"/>
      <name val="Yu Gothic"/>
      <family val="2"/>
      <scheme val="minor"/>
    </font>
    <font>
      <u/>
      <sz val="11"/>
      <color theme="10"/>
      <name val="Yu Gothic"/>
      <family val="2"/>
      <scheme val="minor"/>
    </font>
    <font>
      <sz val="8"/>
      <color theme="0"/>
      <name val="Meiryo UI"/>
      <family val="3"/>
      <charset val="128"/>
    </font>
    <font>
      <sz val="11"/>
      <name val="Meiryo UI"/>
      <family val="3"/>
      <charset val="128"/>
    </font>
    <font>
      <b/>
      <sz val="11"/>
      <name val="Meiryo UI"/>
      <family val="3"/>
      <charset val="128"/>
    </font>
    <font>
      <sz val="11"/>
      <color rgb="FFFF0000"/>
      <name val="Meiryo UI"/>
      <family val="3"/>
      <charset val="128"/>
    </font>
    <font>
      <b/>
      <sz val="14"/>
      <color theme="1"/>
      <name val="Meiryo UI"/>
      <family val="3"/>
      <charset val="128"/>
    </font>
    <font>
      <b/>
      <sz val="11"/>
      <color theme="1"/>
      <name val="Meiryo UI"/>
      <family val="3"/>
      <charset val="128"/>
    </font>
    <font>
      <sz val="10"/>
      <color theme="0"/>
      <name val="Meiryo UI"/>
      <family val="3"/>
      <charset val="128"/>
    </font>
    <font>
      <b/>
      <sz val="11"/>
      <color theme="0"/>
      <name val="Meiryo UI"/>
      <family val="3"/>
      <charset val="128"/>
    </font>
    <font>
      <sz val="11"/>
      <color theme="0"/>
      <name val="Meiryo UI"/>
      <family val="3"/>
      <charset val="128"/>
    </font>
    <font>
      <b/>
      <u/>
      <sz val="12"/>
      <name val="Meiryo UI"/>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bgColor indexed="64"/>
      </patternFill>
    </fill>
    <fill>
      <patternFill patternType="solid">
        <fgColor theme="9" tint="-0.249977111117893"/>
        <bgColor indexed="64"/>
      </patternFill>
    </fill>
    <fill>
      <patternFill patternType="solid">
        <fgColor theme="9" tint="0.59999389629810485"/>
        <bgColor indexed="64"/>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1" fillId="0" borderId="0" applyFont="0" applyFill="0" applyBorder="0" applyAlignment="0" applyProtection="0">
      <alignment vertical="center"/>
    </xf>
    <xf numFmtId="0" fontId="12" fillId="0" borderId="0" applyNumberFormat="0" applyFill="0" applyBorder="0" applyAlignment="0" applyProtection="0"/>
  </cellStyleXfs>
  <cellXfs count="100">
    <xf numFmtId="0" fontId="0" fillId="0" borderId="0" xfId="0"/>
    <xf numFmtId="1" fontId="0" fillId="0" borderId="0" xfId="0" applyNumberFormat="1"/>
    <xf numFmtId="176" fontId="0" fillId="0" borderId="0" xfId="0" applyNumberFormat="1"/>
    <xf numFmtId="0" fontId="0" fillId="2" borderId="0" xfId="0" applyFill="1"/>
    <xf numFmtId="177" fontId="0" fillId="0" borderId="0" xfId="0" applyNumberFormat="1"/>
    <xf numFmtId="0" fontId="0" fillId="0" borderId="0" xfId="0" applyAlignment="1">
      <alignment horizontal="right"/>
    </xf>
    <xf numFmtId="0" fontId="0" fillId="0" borderId="0" xfId="0" applyAlignment="1">
      <alignment horizontal="left" vertical="top"/>
    </xf>
    <xf numFmtId="49" fontId="0" fillId="0" borderId="0" xfId="0" applyNumberFormat="1" applyAlignment="1">
      <alignment horizontal="left" vertical="top"/>
    </xf>
    <xf numFmtId="0" fontId="0" fillId="0" borderId="1" xfId="0" applyBorder="1" applyAlignment="1">
      <alignment horizontal="right"/>
    </xf>
    <xf numFmtId="0" fontId="0" fillId="0" borderId="1" xfId="0" applyBorder="1"/>
    <xf numFmtId="179" fontId="0" fillId="0" borderId="1" xfId="0" applyNumberFormat="1" applyBorder="1"/>
    <xf numFmtId="178" fontId="0" fillId="0" borderId="1" xfId="0" applyNumberFormat="1" applyBorder="1"/>
    <xf numFmtId="0" fontId="0" fillId="0" borderId="2" xfId="0" applyBorder="1" applyAlignment="1">
      <alignment horizontal="right"/>
    </xf>
    <xf numFmtId="0" fontId="0" fillId="0" borderId="3" xfId="0" applyBorder="1"/>
    <xf numFmtId="0" fontId="0" fillId="0" borderId="4" xfId="0" applyBorder="1" applyAlignment="1">
      <alignment horizontal="right"/>
    </xf>
    <xf numFmtId="0" fontId="0" fillId="0" borderId="1" xfId="0" applyBorder="1" applyAlignment="1">
      <alignment horizontal="left" indent="1"/>
    </xf>
    <xf numFmtId="179" fontId="3" fillId="0" borderId="1" xfId="0" applyNumberFormat="1" applyFont="1" applyBorder="1"/>
    <xf numFmtId="178" fontId="3" fillId="0" borderId="1" xfId="0" applyNumberFormat="1" applyFont="1" applyBorder="1"/>
    <xf numFmtId="0" fontId="4" fillId="0" borderId="0" xfId="0" applyFont="1" applyAlignment="1">
      <alignment vertical="center"/>
    </xf>
    <xf numFmtId="0" fontId="6" fillId="0" borderId="0" xfId="0" applyFont="1" applyAlignment="1">
      <alignment vertical="center"/>
    </xf>
    <xf numFmtId="0" fontId="6" fillId="0" borderId="5" xfId="0" applyFont="1" applyBorder="1" applyAlignment="1">
      <alignment vertical="center"/>
    </xf>
    <xf numFmtId="179" fontId="0" fillId="0" borderId="2" xfId="0" applyNumberFormat="1" applyBorder="1"/>
    <xf numFmtId="179" fontId="3" fillId="0" borderId="2" xfId="0" applyNumberFormat="1" applyFont="1" applyBorder="1"/>
    <xf numFmtId="178" fontId="3" fillId="0" borderId="2" xfId="0" applyNumberFormat="1" applyFont="1" applyBorder="1"/>
    <xf numFmtId="178" fontId="0" fillId="0" borderId="2" xfId="0" applyNumberFormat="1" applyBorder="1"/>
    <xf numFmtId="0" fontId="0" fillId="0" borderId="5" xfId="0" applyBorder="1" applyAlignment="1">
      <alignment horizontal="right"/>
    </xf>
    <xf numFmtId="0" fontId="0" fillId="0" borderId="5" xfId="0" applyBorder="1"/>
    <xf numFmtId="0" fontId="0" fillId="0" borderId="5" xfId="0" applyBorder="1" applyAlignment="1">
      <alignment horizontal="left" indent="1"/>
    </xf>
    <xf numFmtId="0" fontId="0" fillId="0" borderId="5" xfId="0" applyBorder="1" applyAlignment="1">
      <alignment horizontal="left" vertical="top"/>
    </xf>
    <xf numFmtId="49" fontId="0" fillId="0" borderId="5" xfId="0" applyNumberFormat="1" applyBorder="1" applyAlignment="1">
      <alignment horizontal="left" vertical="top"/>
    </xf>
    <xf numFmtId="180" fontId="3" fillId="0" borderId="1" xfId="0" applyNumberFormat="1" applyFont="1" applyBorder="1"/>
    <xf numFmtId="0" fontId="6" fillId="0" borderId="0" xfId="1" applyFont="1">
      <alignment vertical="center"/>
    </xf>
    <xf numFmtId="0" fontId="6" fillId="0" borderId="9" xfId="1" applyFont="1" applyBorder="1">
      <alignment vertical="center"/>
    </xf>
    <xf numFmtId="0" fontId="6" fillId="0" borderId="10" xfId="1" applyFont="1" applyBorder="1">
      <alignment vertical="center"/>
    </xf>
    <xf numFmtId="0" fontId="6" fillId="4" borderId="5" xfId="0" applyFont="1" applyFill="1" applyBorder="1" applyAlignment="1">
      <alignment vertical="center"/>
    </xf>
    <xf numFmtId="0" fontId="6" fillId="0" borderId="0" xfId="0" applyFont="1" applyBorder="1" applyAlignment="1">
      <alignment vertical="center"/>
    </xf>
    <xf numFmtId="0" fontId="12" fillId="0" borderId="0" xfId="3" applyBorder="1" applyAlignment="1">
      <alignment vertical="center"/>
    </xf>
    <xf numFmtId="0" fontId="6" fillId="0" borderId="0" xfId="0" applyFont="1"/>
    <xf numFmtId="0" fontId="14" fillId="0" borderId="5" xfId="0" applyFont="1" applyBorder="1" applyAlignment="1">
      <alignment horizontal="left" vertical="top" wrapText="1"/>
    </xf>
    <xf numFmtId="0" fontId="16" fillId="0" borderId="0" xfId="0" applyFont="1"/>
    <xf numFmtId="0" fontId="17" fillId="0" borderId="0" xfId="0" applyFont="1"/>
    <xf numFmtId="0" fontId="6" fillId="5" borderId="5" xfId="0" applyFont="1" applyFill="1" applyBorder="1" applyAlignment="1">
      <alignment vertical="center"/>
    </xf>
    <xf numFmtId="1" fontId="6" fillId="5" borderId="5" xfId="0" applyNumberFormat="1" applyFont="1" applyFill="1" applyBorder="1" applyAlignment="1">
      <alignment vertical="center"/>
    </xf>
    <xf numFmtId="3" fontId="6" fillId="5" borderId="5" xfId="0" applyNumberFormat="1" applyFont="1" applyFill="1" applyBorder="1" applyAlignment="1">
      <alignment vertical="center"/>
    </xf>
    <xf numFmtId="0" fontId="20" fillId="6" borderId="5" xfId="0" applyFont="1" applyFill="1" applyBorder="1"/>
    <xf numFmtId="181" fontId="6" fillId="5" borderId="5" xfId="2" applyNumberFormat="1" applyFont="1" applyFill="1" applyBorder="1" applyAlignment="1">
      <alignment vertical="center"/>
    </xf>
    <xf numFmtId="180" fontId="0" fillId="0" borderId="1" xfId="0" applyNumberFormat="1" applyBorder="1"/>
    <xf numFmtId="0" fontId="0" fillId="0" borderId="0" xfId="3" applyFont="1"/>
    <xf numFmtId="0" fontId="12" fillId="0" borderId="0" xfId="3" applyFill="1" applyBorder="1"/>
    <xf numFmtId="0" fontId="13" fillId="3" borderId="5" xfId="0" applyFont="1" applyFill="1" applyBorder="1" applyAlignment="1">
      <alignment horizontal="left" vertical="center" wrapText="1"/>
    </xf>
    <xf numFmtId="0" fontId="0" fillId="0" borderId="0" xfId="0" applyAlignment="1">
      <alignment horizontal="left"/>
    </xf>
    <xf numFmtId="0" fontId="6" fillId="0" borderId="0" xfId="0" applyFont="1" applyAlignment="1">
      <alignment horizontal="right" vertical="center"/>
    </xf>
    <xf numFmtId="0" fontId="6" fillId="0" borderId="0" xfId="0" applyFont="1" applyBorder="1" applyAlignment="1">
      <alignment horizontal="right" vertical="center"/>
    </xf>
    <xf numFmtId="182" fontId="6" fillId="4" borderId="5" xfId="0" applyNumberFormat="1" applyFont="1" applyFill="1" applyBorder="1" applyAlignment="1">
      <alignment vertical="center"/>
    </xf>
    <xf numFmtId="0" fontId="6" fillId="4" borderId="5" xfId="0" applyFont="1" applyFill="1" applyBorder="1" applyAlignment="1">
      <alignment vertical="center" wrapText="1"/>
    </xf>
    <xf numFmtId="183" fontId="6" fillId="5" borderId="5" xfId="0" applyNumberFormat="1" applyFont="1" applyFill="1" applyBorder="1" applyAlignment="1">
      <alignment vertical="center"/>
    </xf>
    <xf numFmtId="178" fontId="6" fillId="5" borderId="5" xfId="2" applyNumberFormat="1" applyFont="1" applyFill="1" applyBorder="1" applyAlignment="1">
      <alignment vertical="center"/>
    </xf>
    <xf numFmtId="177" fontId="6" fillId="4" borderId="5" xfId="0" applyNumberFormat="1" applyFont="1" applyFill="1" applyBorder="1" applyAlignment="1">
      <alignment vertical="center"/>
    </xf>
    <xf numFmtId="0" fontId="6" fillId="4" borderId="16" xfId="0" applyFont="1" applyFill="1" applyBorder="1" applyAlignment="1">
      <alignment vertical="center" wrapText="1"/>
    </xf>
    <xf numFmtId="38" fontId="6" fillId="5" borderId="17" xfId="2" applyFont="1" applyFill="1" applyBorder="1" applyAlignment="1">
      <alignment vertical="center"/>
    </xf>
    <xf numFmtId="3" fontId="6" fillId="5" borderId="18" xfId="0" applyNumberFormat="1" applyFont="1" applyFill="1" applyBorder="1" applyAlignment="1">
      <alignment vertical="center"/>
    </xf>
    <xf numFmtId="3" fontId="6" fillId="5" borderId="19" xfId="0" applyNumberFormat="1" applyFont="1" applyFill="1" applyBorder="1" applyAlignment="1">
      <alignment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21" fillId="7" borderId="5" xfId="0" applyFont="1" applyFill="1" applyBorder="1" applyAlignment="1">
      <alignment vertical="center" wrapText="1"/>
    </xf>
    <xf numFmtId="0" fontId="21" fillId="7" borderId="5" xfId="0" applyFont="1" applyFill="1" applyBorder="1" applyAlignment="1">
      <alignment vertical="center"/>
    </xf>
    <xf numFmtId="0" fontId="19" fillId="7" borderId="5" xfId="0" applyFont="1" applyFill="1" applyBorder="1" applyAlignment="1">
      <alignment vertical="center" wrapText="1"/>
    </xf>
    <xf numFmtId="0" fontId="6" fillId="7" borderId="0" xfId="0" applyFont="1" applyFill="1" applyAlignment="1">
      <alignment vertical="center"/>
    </xf>
    <xf numFmtId="0" fontId="19" fillId="7" borderId="5"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13" fillId="7" borderId="16" xfId="0" applyFont="1" applyFill="1" applyBorder="1" applyAlignment="1">
      <alignment horizontal="left" vertical="center" wrapText="1"/>
    </xf>
    <xf numFmtId="0" fontId="13" fillId="7" borderId="17" xfId="0" applyFont="1" applyFill="1" applyBorder="1" applyAlignment="1">
      <alignment horizontal="left" vertical="center" wrapText="1"/>
    </xf>
    <xf numFmtId="0" fontId="18" fillId="8" borderId="5" xfId="0" applyFont="1" applyFill="1" applyBorder="1" applyAlignment="1">
      <alignment horizontal="center" vertical="center"/>
    </xf>
    <xf numFmtId="0" fontId="14" fillId="0" borderId="5" xfId="0" applyFont="1" applyBorder="1" applyAlignment="1">
      <alignment horizontal="left" vertical="center" wrapText="1"/>
    </xf>
    <xf numFmtId="0" fontId="0" fillId="0" borderId="5" xfId="0" applyFill="1" applyBorder="1" applyAlignment="1">
      <alignment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7" fillId="0" borderId="10" xfId="1" applyFont="1" applyBorder="1" applyAlignment="1">
      <alignment horizontal="left" vertical="top" wrapText="1"/>
    </xf>
    <xf numFmtId="0" fontId="7" fillId="0" borderId="0" xfId="1" applyFont="1" applyAlignment="1">
      <alignment horizontal="left" vertical="top" wrapText="1"/>
    </xf>
    <xf numFmtId="0" fontId="7" fillId="0" borderId="9" xfId="1" applyFont="1" applyBorder="1" applyAlignment="1">
      <alignment horizontal="left" vertical="top" wrapText="1"/>
    </xf>
    <xf numFmtId="0" fontId="7" fillId="0" borderId="8" xfId="1" applyFont="1" applyBorder="1" applyAlignment="1">
      <alignment horizontal="left" vertical="top" wrapText="1"/>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18" fillId="8" borderId="5" xfId="0" applyFont="1" applyFill="1" applyBorder="1" applyAlignment="1">
      <alignment horizontal="center" vertical="center"/>
    </xf>
    <xf numFmtId="3"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181" fontId="6" fillId="0" borderId="5"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xf>
    <xf numFmtId="0" fontId="19" fillId="7" borderId="21"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3" fillId="7" borderId="15"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3" fillId="7" borderId="20"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9" fillId="7" borderId="14" xfId="0" applyFont="1" applyFill="1" applyBorder="1" applyAlignment="1">
      <alignment horizontal="left" vertical="center" wrapText="1"/>
    </xf>
  </cellXfs>
  <cellStyles count="4">
    <cellStyle name="ハイパーリンク" xfId="3" builtinId="8"/>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9</xdr:row>
      <xdr:rowOff>30480</xdr:rowOff>
    </xdr:from>
    <xdr:to>
      <xdr:col>3</xdr:col>
      <xdr:colOff>1158241</xdr:colOff>
      <xdr:row>26</xdr:row>
      <xdr:rowOff>1787</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12471" y="2364105"/>
          <a:ext cx="7351395" cy="3209807"/>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olicies.env.go.jp/earth/ghg-santeikohyo/calc.html" TargetMode="External"/><Relationship Id="rId1" Type="http://schemas.openxmlformats.org/officeDocument/2006/relationships/hyperlink" Target="https://policies.env.go.jp/earth/ghg-santeikohyo/calc.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115" zoomScaleNormal="115" zoomScaleSheetLayoutView="100" workbookViewId="0">
      <selection activeCell="A3" sqref="A3:I28"/>
    </sheetView>
  </sheetViews>
  <sheetFormatPr defaultColWidth="9" defaultRowHeight="15"/>
  <cols>
    <col min="1" max="8" width="9" style="31"/>
    <col min="9" max="9" width="20.796875" style="31" customWidth="1"/>
    <col min="10" max="16384" width="9" style="31"/>
  </cols>
  <sheetData>
    <row r="1" spans="1:9" ht="24.6">
      <c r="A1" s="77" t="s">
        <v>109</v>
      </c>
      <c r="B1" s="78"/>
      <c r="C1" s="78"/>
      <c r="D1" s="78"/>
      <c r="E1" s="78"/>
      <c r="F1" s="78"/>
      <c r="G1" s="78"/>
      <c r="H1" s="78"/>
      <c r="I1" s="79"/>
    </row>
    <row r="2" spans="1:9">
      <c r="A2" s="33"/>
      <c r="I2" s="32"/>
    </row>
    <row r="3" spans="1:9">
      <c r="A3" s="80" t="s">
        <v>179</v>
      </c>
      <c r="B3" s="81"/>
      <c r="C3" s="81"/>
      <c r="D3" s="81"/>
      <c r="E3" s="81"/>
      <c r="F3" s="81"/>
      <c r="G3" s="81"/>
      <c r="H3" s="81"/>
      <c r="I3" s="82"/>
    </row>
    <row r="4" spans="1:9">
      <c r="A4" s="80"/>
      <c r="B4" s="81"/>
      <c r="C4" s="81"/>
      <c r="D4" s="81"/>
      <c r="E4" s="81"/>
      <c r="F4" s="81"/>
      <c r="G4" s="81"/>
      <c r="H4" s="81"/>
      <c r="I4" s="82"/>
    </row>
    <row r="5" spans="1:9">
      <c r="A5" s="80"/>
      <c r="B5" s="81"/>
      <c r="C5" s="81"/>
      <c r="D5" s="81"/>
      <c r="E5" s="81"/>
      <c r="F5" s="81"/>
      <c r="G5" s="81"/>
      <c r="H5" s="81"/>
      <c r="I5" s="82"/>
    </row>
    <row r="6" spans="1:9">
      <c r="A6" s="80"/>
      <c r="B6" s="81"/>
      <c r="C6" s="81"/>
      <c r="D6" s="81"/>
      <c r="E6" s="81"/>
      <c r="F6" s="81"/>
      <c r="G6" s="81"/>
      <c r="H6" s="81"/>
      <c r="I6" s="82"/>
    </row>
    <row r="7" spans="1:9">
      <c r="A7" s="80"/>
      <c r="B7" s="81"/>
      <c r="C7" s="81"/>
      <c r="D7" s="81"/>
      <c r="E7" s="81"/>
      <c r="F7" s="81"/>
      <c r="G7" s="81"/>
      <c r="H7" s="81"/>
      <c r="I7" s="82"/>
    </row>
    <row r="8" spans="1:9">
      <c r="A8" s="80"/>
      <c r="B8" s="81"/>
      <c r="C8" s="81"/>
      <c r="D8" s="81"/>
      <c r="E8" s="81"/>
      <c r="F8" s="81"/>
      <c r="G8" s="81"/>
      <c r="H8" s="81"/>
      <c r="I8" s="82"/>
    </row>
    <row r="9" spans="1:9">
      <c r="A9" s="80"/>
      <c r="B9" s="81"/>
      <c r="C9" s="81"/>
      <c r="D9" s="81"/>
      <c r="E9" s="81"/>
      <c r="F9" s="81"/>
      <c r="G9" s="81"/>
      <c r="H9" s="81"/>
      <c r="I9" s="82"/>
    </row>
    <row r="10" spans="1:9">
      <c r="A10" s="80"/>
      <c r="B10" s="81"/>
      <c r="C10" s="81"/>
      <c r="D10" s="81"/>
      <c r="E10" s="81"/>
      <c r="F10" s="81"/>
      <c r="G10" s="81"/>
      <c r="H10" s="81"/>
      <c r="I10" s="82"/>
    </row>
    <row r="11" spans="1:9">
      <c r="A11" s="80"/>
      <c r="B11" s="81"/>
      <c r="C11" s="81"/>
      <c r="D11" s="81"/>
      <c r="E11" s="81"/>
      <c r="F11" s="81"/>
      <c r="G11" s="81"/>
      <c r="H11" s="81"/>
      <c r="I11" s="82"/>
    </row>
    <row r="12" spans="1:9">
      <c r="A12" s="80"/>
      <c r="B12" s="81"/>
      <c r="C12" s="81"/>
      <c r="D12" s="81"/>
      <c r="E12" s="81"/>
      <c r="F12" s="81"/>
      <c r="G12" s="81"/>
      <c r="H12" s="81"/>
      <c r="I12" s="82"/>
    </row>
    <row r="13" spans="1:9">
      <c r="A13" s="80"/>
      <c r="B13" s="81"/>
      <c r="C13" s="81"/>
      <c r="D13" s="81"/>
      <c r="E13" s="81"/>
      <c r="F13" s="81"/>
      <c r="G13" s="81"/>
      <c r="H13" s="81"/>
      <c r="I13" s="82"/>
    </row>
    <row r="14" spans="1:9">
      <c r="A14" s="80"/>
      <c r="B14" s="81"/>
      <c r="C14" s="81"/>
      <c r="D14" s="81"/>
      <c r="E14" s="81"/>
      <c r="F14" s="81"/>
      <c r="G14" s="81"/>
      <c r="H14" s="81"/>
      <c r="I14" s="82"/>
    </row>
    <row r="15" spans="1:9">
      <c r="A15" s="80"/>
      <c r="B15" s="81"/>
      <c r="C15" s="81"/>
      <c r="D15" s="81"/>
      <c r="E15" s="81"/>
      <c r="F15" s="81"/>
      <c r="G15" s="81"/>
      <c r="H15" s="81"/>
      <c r="I15" s="82"/>
    </row>
    <row r="16" spans="1:9">
      <c r="A16" s="80"/>
      <c r="B16" s="81"/>
      <c r="C16" s="81"/>
      <c r="D16" s="81"/>
      <c r="E16" s="81"/>
      <c r="F16" s="81"/>
      <c r="G16" s="81"/>
      <c r="H16" s="81"/>
      <c r="I16" s="82"/>
    </row>
    <row r="17" spans="1:9">
      <c r="A17" s="80"/>
      <c r="B17" s="81"/>
      <c r="C17" s="81"/>
      <c r="D17" s="81"/>
      <c r="E17" s="81"/>
      <c r="F17" s="81"/>
      <c r="G17" s="81"/>
      <c r="H17" s="81"/>
      <c r="I17" s="82"/>
    </row>
    <row r="18" spans="1:9">
      <c r="A18" s="80"/>
      <c r="B18" s="81"/>
      <c r="C18" s="81"/>
      <c r="D18" s="81"/>
      <c r="E18" s="81"/>
      <c r="F18" s="81"/>
      <c r="G18" s="81"/>
      <c r="H18" s="81"/>
      <c r="I18" s="82"/>
    </row>
    <row r="19" spans="1:9">
      <c r="A19" s="80"/>
      <c r="B19" s="81"/>
      <c r="C19" s="81"/>
      <c r="D19" s="81"/>
      <c r="E19" s="81"/>
      <c r="F19" s="81"/>
      <c r="G19" s="81"/>
      <c r="H19" s="81"/>
      <c r="I19" s="82"/>
    </row>
    <row r="20" spans="1:9">
      <c r="A20" s="80"/>
      <c r="B20" s="81"/>
      <c r="C20" s="81"/>
      <c r="D20" s="81"/>
      <c r="E20" s="81"/>
      <c r="F20" s="81"/>
      <c r="G20" s="81"/>
      <c r="H20" s="81"/>
      <c r="I20" s="82"/>
    </row>
    <row r="21" spans="1:9">
      <c r="A21" s="80"/>
      <c r="B21" s="81"/>
      <c r="C21" s="81"/>
      <c r="D21" s="81"/>
      <c r="E21" s="81"/>
      <c r="F21" s="81"/>
      <c r="G21" s="81"/>
      <c r="H21" s="81"/>
      <c r="I21" s="82"/>
    </row>
    <row r="22" spans="1:9">
      <c r="A22" s="80"/>
      <c r="B22" s="81"/>
      <c r="C22" s="81"/>
      <c r="D22" s="81"/>
      <c r="E22" s="81"/>
      <c r="F22" s="81"/>
      <c r="G22" s="81"/>
      <c r="H22" s="81"/>
      <c r="I22" s="82"/>
    </row>
    <row r="23" spans="1:9">
      <c r="A23" s="80"/>
      <c r="B23" s="81"/>
      <c r="C23" s="81"/>
      <c r="D23" s="81"/>
      <c r="E23" s="81"/>
      <c r="F23" s="81"/>
      <c r="G23" s="81"/>
      <c r="H23" s="81"/>
      <c r="I23" s="82"/>
    </row>
    <row r="24" spans="1:9">
      <c r="A24" s="80"/>
      <c r="B24" s="81"/>
      <c r="C24" s="81"/>
      <c r="D24" s="81"/>
      <c r="E24" s="81"/>
      <c r="F24" s="81"/>
      <c r="G24" s="81"/>
      <c r="H24" s="81"/>
      <c r="I24" s="82"/>
    </row>
    <row r="25" spans="1:9">
      <c r="A25" s="80"/>
      <c r="B25" s="81"/>
      <c r="C25" s="81"/>
      <c r="D25" s="81"/>
      <c r="E25" s="81"/>
      <c r="F25" s="81"/>
      <c r="G25" s="81"/>
      <c r="H25" s="81"/>
      <c r="I25" s="82"/>
    </row>
    <row r="26" spans="1:9">
      <c r="A26" s="80"/>
      <c r="B26" s="81"/>
      <c r="C26" s="81"/>
      <c r="D26" s="81"/>
      <c r="E26" s="81"/>
      <c r="F26" s="81"/>
      <c r="G26" s="81"/>
      <c r="H26" s="81"/>
      <c r="I26" s="82"/>
    </row>
    <row r="27" spans="1:9">
      <c r="A27" s="80"/>
      <c r="B27" s="81"/>
      <c r="C27" s="81"/>
      <c r="D27" s="81"/>
      <c r="E27" s="81"/>
      <c r="F27" s="81"/>
      <c r="G27" s="81"/>
      <c r="H27" s="81"/>
      <c r="I27" s="82"/>
    </row>
    <row r="28" spans="1:9" ht="280.8" customHeight="1" thickBot="1">
      <c r="A28" s="83"/>
      <c r="B28" s="84"/>
      <c r="C28" s="84"/>
      <c r="D28" s="84"/>
      <c r="E28" s="84"/>
      <c r="F28" s="84"/>
      <c r="G28" s="84"/>
      <c r="H28" s="84"/>
      <c r="I28" s="85"/>
    </row>
  </sheetData>
  <mergeCells count="2">
    <mergeCell ref="A1:I1"/>
    <mergeCell ref="A3:I28"/>
  </mergeCells>
  <phoneticPr fontId="2"/>
  <pageMargins left="0.2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topLeftCell="A3" zoomScaleNormal="100" workbookViewId="0">
      <selection activeCell="M26" sqref="M26"/>
    </sheetView>
  </sheetViews>
  <sheetFormatPr defaultColWidth="9" defaultRowHeight="15"/>
  <cols>
    <col min="1" max="2" width="8.09765625" style="19" customWidth="1"/>
    <col min="3" max="3" width="9.19921875" style="19" customWidth="1"/>
    <col min="4" max="4" width="10.09765625" style="19" customWidth="1"/>
    <col min="5" max="5" width="10.8984375" style="19" bestFit="1" customWidth="1"/>
    <col min="6" max="6" width="11.19921875" style="19" customWidth="1"/>
    <col min="7" max="7" width="11.3984375" style="19" bestFit="1" customWidth="1"/>
    <col min="8" max="8" width="7.09765625" style="19" bestFit="1" customWidth="1"/>
    <col min="9" max="9" width="9.3984375" style="19" bestFit="1" customWidth="1"/>
    <col min="10" max="10" width="11.59765625" style="19" customWidth="1"/>
    <col min="11" max="11" width="10.59765625" style="19" bestFit="1" customWidth="1"/>
    <col min="12" max="12" width="10.8984375" style="19" bestFit="1" customWidth="1"/>
    <col min="13" max="13" width="7" style="19" customWidth="1"/>
    <col min="14" max="14" width="9.69921875" style="19" customWidth="1"/>
    <col min="15" max="15" width="11.3984375" style="19" customWidth="1"/>
    <col min="16" max="16" width="10.796875" style="19" customWidth="1"/>
    <col min="17" max="17" width="10.59765625" style="19" customWidth="1"/>
    <col min="18" max="18" width="9" style="19" customWidth="1"/>
    <col min="19" max="19" width="9.19921875" style="19" customWidth="1"/>
    <col min="20" max="22" width="7.59765625" style="19" customWidth="1"/>
    <col min="23" max="24" width="13.19921875" style="19" customWidth="1"/>
    <col min="25" max="27" width="17.09765625" style="19" customWidth="1"/>
    <col min="28" max="16384" width="9" style="19"/>
  </cols>
  <sheetData>
    <row r="1" spans="1:26" ht="24.6">
      <c r="A1" s="18" t="s">
        <v>74</v>
      </c>
    </row>
    <row r="3" spans="1:26">
      <c r="A3" s="74" t="s">
        <v>160</v>
      </c>
      <c r="B3" s="86" t="s">
        <v>163</v>
      </c>
      <c r="C3" s="86"/>
      <c r="D3" s="86"/>
      <c r="E3" s="86" t="s">
        <v>164</v>
      </c>
      <c r="F3" s="86"/>
    </row>
    <row r="4" spans="1:26">
      <c r="A4" s="62">
        <v>1</v>
      </c>
      <c r="B4" s="88" t="s">
        <v>166</v>
      </c>
      <c r="C4" s="88"/>
      <c r="D4" s="88"/>
      <c r="E4" s="87">
        <f>SUM(O16:O36)</f>
        <v>1558.9531100478471</v>
      </c>
      <c r="F4" s="88"/>
      <c r="G4" s="19" t="s">
        <v>178</v>
      </c>
    </row>
    <row r="5" spans="1:26">
      <c r="A5" s="62">
        <v>2</v>
      </c>
      <c r="B5" s="88" t="s">
        <v>167</v>
      </c>
      <c r="C5" s="88"/>
      <c r="D5" s="88"/>
      <c r="E5" s="89">
        <f>SUM(Q16:Q36)</f>
        <v>0.33824233128834352</v>
      </c>
      <c r="F5" s="88"/>
    </row>
    <row r="6" spans="1:26">
      <c r="A6" s="62">
        <v>3</v>
      </c>
      <c r="B6" s="88" t="s">
        <v>161</v>
      </c>
      <c r="C6" s="88"/>
      <c r="D6" s="88"/>
      <c r="E6" s="90">
        <f>SUM(R16:R36)</f>
        <v>1765</v>
      </c>
      <c r="F6" s="88"/>
      <c r="G6" s="19" t="s">
        <v>178</v>
      </c>
    </row>
    <row r="7" spans="1:26">
      <c r="A7" s="62">
        <v>4</v>
      </c>
      <c r="B7" s="88" t="s">
        <v>162</v>
      </c>
      <c r="C7" s="88"/>
      <c r="D7" s="88"/>
      <c r="E7" s="90">
        <f>SUM(S16:S36)</f>
        <v>1225</v>
      </c>
      <c r="F7" s="88"/>
      <c r="G7" s="19" t="s">
        <v>178</v>
      </c>
    </row>
    <row r="8" spans="1:26">
      <c r="A8" s="63"/>
      <c r="B8" s="63"/>
      <c r="C8" s="63"/>
      <c r="D8" s="63"/>
      <c r="E8" s="63"/>
      <c r="F8" s="63"/>
    </row>
    <row r="9" spans="1:26">
      <c r="A9" s="63"/>
      <c r="B9" s="63"/>
      <c r="C9" s="63"/>
      <c r="D9" s="63"/>
      <c r="E9" s="63"/>
      <c r="F9" s="63"/>
    </row>
    <row r="10" spans="1:26">
      <c r="A10" s="19" t="s">
        <v>116</v>
      </c>
    </row>
    <row r="11" spans="1:26">
      <c r="A11" s="19" t="s">
        <v>119</v>
      </c>
    </row>
    <row r="12" spans="1:26">
      <c r="A12" s="19" t="s">
        <v>143</v>
      </c>
      <c r="W12" s="19" t="s">
        <v>122</v>
      </c>
      <c r="X12" s="19" t="s">
        <v>121</v>
      </c>
    </row>
    <row r="13" spans="1:26" ht="42.6" customHeight="1">
      <c r="O13" s="64" t="s">
        <v>156</v>
      </c>
      <c r="Q13" s="65" t="s">
        <v>157</v>
      </c>
      <c r="R13" s="66" t="s">
        <v>158</v>
      </c>
      <c r="S13" s="66" t="s">
        <v>159</v>
      </c>
    </row>
    <row r="14" spans="1:26">
      <c r="A14" s="95" t="s">
        <v>118</v>
      </c>
      <c r="B14" s="95"/>
      <c r="C14" s="95"/>
      <c r="D14" s="95"/>
      <c r="E14" s="95"/>
      <c r="F14" s="95"/>
      <c r="G14" s="95"/>
      <c r="H14" s="96" t="s">
        <v>117</v>
      </c>
      <c r="I14" s="96"/>
      <c r="J14" s="67"/>
      <c r="K14" s="68"/>
      <c r="L14" s="68"/>
      <c r="M14" s="68"/>
      <c r="N14" s="69"/>
      <c r="O14" s="97" t="s">
        <v>165</v>
      </c>
      <c r="P14" s="70"/>
      <c r="Q14" s="91" t="s">
        <v>155</v>
      </c>
      <c r="R14" s="93" t="s">
        <v>153</v>
      </c>
      <c r="S14" s="93" t="s">
        <v>154</v>
      </c>
      <c r="W14" s="20" t="s">
        <v>70</v>
      </c>
      <c r="X14" s="20" t="s">
        <v>70</v>
      </c>
    </row>
    <row r="15" spans="1:26" ht="47.4" customHeight="1">
      <c r="A15" s="49" t="s">
        <v>71</v>
      </c>
      <c r="B15" s="49" t="s">
        <v>106</v>
      </c>
      <c r="C15" s="49" t="s">
        <v>112</v>
      </c>
      <c r="D15" s="49" t="s">
        <v>107</v>
      </c>
      <c r="E15" s="49" t="s">
        <v>129</v>
      </c>
      <c r="F15" s="49" t="s">
        <v>123</v>
      </c>
      <c r="G15" s="49" t="s">
        <v>135</v>
      </c>
      <c r="H15" s="71" t="s">
        <v>71</v>
      </c>
      <c r="I15" s="71" t="s">
        <v>106</v>
      </c>
      <c r="J15" s="71" t="s">
        <v>133</v>
      </c>
      <c r="K15" s="71" t="s">
        <v>110</v>
      </c>
      <c r="L15" s="71" t="s">
        <v>129</v>
      </c>
      <c r="M15" s="71" t="s">
        <v>136</v>
      </c>
      <c r="N15" s="72" t="s">
        <v>137</v>
      </c>
      <c r="O15" s="98"/>
      <c r="P15" s="73" t="s">
        <v>152</v>
      </c>
      <c r="Q15" s="92"/>
      <c r="R15" s="94"/>
      <c r="S15" s="94"/>
      <c r="W15" s="20">
        <v>2.29</v>
      </c>
      <c r="X15" s="20">
        <v>6.9399999999999996E-4</v>
      </c>
      <c r="Z15" s="19" t="s">
        <v>138</v>
      </c>
    </row>
    <row r="16" spans="1:26" ht="30">
      <c r="A16" s="34" t="s">
        <v>72</v>
      </c>
      <c r="B16" s="34" t="s">
        <v>73</v>
      </c>
      <c r="C16" s="41">
        <v>2.29</v>
      </c>
      <c r="D16" s="34">
        <v>20.9</v>
      </c>
      <c r="E16" s="57">
        <v>3557</v>
      </c>
      <c r="F16" s="42">
        <f>IFERROR($E16/$D16,0)</f>
        <v>170.19138755980862</v>
      </c>
      <c r="G16" s="43">
        <f>IFERROR($C16*$F16,0)</f>
        <v>389.73827751196177</v>
      </c>
      <c r="H16" s="34" t="s">
        <v>72</v>
      </c>
      <c r="I16" s="34" t="s">
        <v>108</v>
      </c>
      <c r="J16" s="41">
        <v>0.69399999999999995</v>
      </c>
      <c r="K16" s="34">
        <v>0.124</v>
      </c>
      <c r="L16" s="57">
        <v>3557</v>
      </c>
      <c r="M16" s="34">
        <v>4</v>
      </c>
      <c r="N16" s="58" t="s">
        <v>138</v>
      </c>
      <c r="O16" s="60">
        <f>G16*M16</f>
        <v>1558.9531100478471</v>
      </c>
      <c r="P16" s="59">
        <f>IFERROR(K16*L16,0)</f>
        <v>441.06799999999998</v>
      </c>
      <c r="Q16" s="45">
        <f>IFERROR(P16/1304,0)</f>
        <v>0.33824233128834352</v>
      </c>
      <c r="R16" s="56">
        <f>ROUNDUP(M16*P16,0)</f>
        <v>1765</v>
      </c>
      <c r="S16" s="56">
        <f>ROUNDUP(J16*R16,0)</f>
        <v>1225</v>
      </c>
      <c r="W16" s="51" t="s">
        <v>140</v>
      </c>
      <c r="X16" s="51" t="s">
        <v>141</v>
      </c>
      <c r="Z16" s="19" t="s">
        <v>139</v>
      </c>
    </row>
    <row r="17" spans="1:27" ht="15.75" customHeight="1">
      <c r="A17" s="34"/>
      <c r="B17" s="34"/>
      <c r="C17" s="41">
        <v>2.29</v>
      </c>
      <c r="D17" s="34"/>
      <c r="E17" s="57"/>
      <c r="F17" s="42">
        <f t="shared" ref="F17:F36" si="0">IFERROR($E17/$D17,0)</f>
        <v>0</v>
      </c>
      <c r="G17" s="43">
        <f t="shared" ref="G17:G36" si="1">IFERROR($C17*$F17,0)</f>
        <v>0</v>
      </c>
      <c r="H17" s="34"/>
      <c r="I17" s="34"/>
      <c r="J17" s="41">
        <v>0.69399999999999995</v>
      </c>
      <c r="K17" s="34"/>
      <c r="L17" s="57"/>
      <c r="M17" s="34"/>
      <c r="N17" s="58"/>
      <c r="O17" s="60">
        <f t="shared" ref="O17:O36" si="2">G17*M17</f>
        <v>0</v>
      </c>
      <c r="P17" s="59">
        <f t="shared" ref="P17:P36" si="3">IFERROR(K17*L17,0)</f>
        <v>0</v>
      </c>
      <c r="Q17" s="45">
        <f>IFERROR(N12*O12/1304,0)</f>
        <v>0</v>
      </c>
      <c r="R17" s="56">
        <f t="shared" ref="R17:R36" si="4">ROUNDUP(M17*P17,0)</f>
        <v>0</v>
      </c>
      <c r="S17" s="56">
        <f t="shared" ref="S17:S36" si="5">ROUNDUP(J17*R17,0)</f>
        <v>0</v>
      </c>
      <c r="W17" s="35"/>
      <c r="X17" s="52" t="s">
        <v>142</v>
      </c>
      <c r="Y17" s="35"/>
      <c r="Z17" s="35"/>
      <c r="AA17" s="35"/>
    </row>
    <row r="18" spans="1:27" ht="15.75" customHeight="1">
      <c r="A18" s="34"/>
      <c r="B18" s="34"/>
      <c r="C18" s="41">
        <v>2.29</v>
      </c>
      <c r="D18" s="34"/>
      <c r="E18" s="57"/>
      <c r="F18" s="42">
        <f t="shared" si="0"/>
        <v>0</v>
      </c>
      <c r="G18" s="43">
        <f t="shared" si="1"/>
        <v>0</v>
      </c>
      <c r="H18" s="34"/>
      <c r="I18" s="34"/>
      <c r="J18" s="41">
        <v>0.69399999999999995</v>
      </c>
      <c r="K18" s="34"/>
      <c r="L18" s="57"/>
      <c r="M18" s="34"/>
      <c r="N18" s="58"/>
      <c r="O18" s="60">
        <f t="shared" si="2"/>
        <v>0</v>
      </c>
      <c r="P18" s="59">
        <f t="shared" si="3"/>
        <v>0</v>
      </c>
      <c r="Q18" s="45">
        <f t="shared" ref="Q18:Q36" si="6">IFERROR(N14*O14/1304,0)</f>
        <v>0</v>
      </c>
      <c r="R18" s="56">
        <f t="shared" si="4"/>
        <v>0</v>
      </c>
      <c r="S18" s="56">
        <f t="shared" si="5"/>
        <v>0</v>
      </c>
      <c r="W18" s="35"/>
      <c r="X18" s="35"/>
      <c r="Y18" s="35"/>
      <c r="Z18" s="35"/>
      <c r="AA18" s="35"/>
    </row>
    <row r="19" spans="1:27" ht="15.75" customHeight="1">
      <c r="A19" s="34"/>
      <c r="B19" s="34"/>
      <c r="C19" s="41">
        <v>2.29</v>
      </c>
      <c r="D19" s="34"/>
      <c r="E19" s="57"/>
      <c r="F19" s="42">
        <f t="shared" si="0"/>
        <v>0</v>
      </c>
      <c r="G19" s="43">
        <f t="shared" si="1"/>
        <v>0</v>
      </c>
      <c r="H19" s="34"/>
      <c r="I19" s="34"/>
      <c r="J19" s="41">
        <v>0.69399999999999995</v>
      </c>
      <c r="K19" s="34"/>
      <c r="L19" s="57"/>
      <c r="M19" s="34"/>
      <c r="N19" s="58"/>
      <c r="O19" s="60">
        <f t="shared" si="2"/>
        <v>0</v>
      </c>
      <c r="P19" s="59">
        <f t="shared" si="3"/>
        <v>0</v>
      </c>
      <c r="Q19" s="45">
        <f t="shared" si="6"/>
        <v>0</v>
      </c>
      <c r="R19" s="56">
        <f t="shared" si="4"/>
        <v>0</v>
      </c>
      <c r="S19" s="56">
        <f t="shared" si="5"/>
        <v>0</v>
      </c>
      <c r="W19" s="35"/>
      <c r="X19" s="35"/>
      <c r="Y19" s="35"/>
      <c r="Z19" s="35"/>
      <c r="AA19" s="35"/>
    </row>
    <row r="20" spans="1:27" ht="15.75" customHeight="1">
      <c r="A20" s="34"/>
      <c r="B20" s="34"/>
      <c r="C20" s="41">
        <v>2.29</v>
      </c>
      <c r="D20" s="34"/>
      <c r="E20" s="57"/>
      <c r="F20" s="42">
        <f t="shared" si="0"/>
        <v>0</v>
      </c>
      <c r="G20" s="43">
        <f t="shared" si="1"/>
        <v>0</v>
      </c>
      <c r="H20" s="34"/>
      <c r="I20" s="34"/>
      <c r="J20" s="41">
        <v>0.69399999999999995</v>
      </c>
      <c r="K20" s="34"/>
      <c r="L20" s="57"/>
      <c r="M20" s="34"/>
      <c r="N20" s="58"/>
      <c r="O20" s="60">
        <f t="shared" si="2"/>
        <v>0</v>
      </c>
      <c r="P20" s="59">
        <f t="shared" si="3"/>
        <v>0</v>
      </c>
      <c r="Q20" s="45">
        <f t="shared" si="6"/>
        <v>0</v>
      </c>
      <c r="R20" s="56">
        <f t="shared" si="4"/>
        <v>0</v>
      </c>
      <c r="S20" s="56">
        <f t="shared" si="5"/>
        <v>0</v>
      </c>
      <c r="W20" s="35"/>
      <c r="X20" s="35"/>
      <c r="Y20" s="35"/>
      <c r="Z20" s="35"/>
      <c r="AA20" s="35"/>
    </row>
    <row r="21" spans="1:27" ht="15.75" customHeight="1">
      <c r="A21" s="34"/>
      <c r="B21" s="34"/>
      <c r="C21" s="41">
        <v>2.29</v>
      </c>
      <c r="D21" s="34"/>
      <c r="E21" s="57"/>
      <c r="F21" s="42">
        <f t="shared" si="0"/>
        <v>0</v>
      </c>
      <c r="G21" s="43">
        <f t="shared" si="1"/>
        <v>0</v>
      </c>
      <c r="H21" s="34"/>
      <c r="I21" s="34"/>
      <c r="J21" s="41">
        <v>0.69399999999999995</v>
      </c>
      <c r="K21" s="34"/>
      <c r="L21" s="57"/>
      <c r="M21" s="34"/>
      <c r="N21" s="58"/>
      <c r="O21" s="60">
        <f t="shared" si="2"/>
        <v>0</v>
      </c>
      <c r="P21" s="59">
        <f t="shared" si="3"/>
        <v>0</v>
      </c>
      <c r="Q21" s="45">
        <f t="shared" si="6"/>
        <v>0</v>
      </c>
      <c r="R21" s="56">
        <f t="shared" si="4"/>
        <v>0</v>
      </c>
      <c r="S21" s="56">
        <f t="shared" si="5"/>
        <v>0</v>
      </c>
      <c r="W21" s="35"/>
      <c r="X21" s="36"/>
      <c r="Y21" s="36"/>
      <c r="Z21" s="36"/>
      <c r="AA21" s="35"/>
    </row>
    <row r="22" spans="1:27" ht="15.75" customHeight="1">
      <c r="A22" s="34"/>
      <c r="B22" s="34"/>
      <c r="C22" s="41">
        <v>2.29</v>
      </c>
      <c r="D22" s="34"/>
      <c r="E22" s="57"/>
      <c r="F22" s="42">
        <f t="shared" si="0"/>
        <v>0</v>
      </c>
      <c r="G22" s="43">
        <f t="shared" si="1"/>
        <v>0</v>
      </c>
      <c r="H22" s="34"/>
      <c r="I22" s="34"/>
      <c r="J22" s="41">
        <v>0.69399999999999995</v>
      </c>
      <c r="K22" s="34"/>
      <c r="L22" s="57"/>
      <c r="M22" s="34"/>
      <c r="N22" s="58"/>
      <c r="O22" s="60">
        <f t="shared" si="2"/>
        <v>0</v>
      </c>
      <c r="P22" s="59">
        <f t="shared" si="3"/>
        <v>0</v>
      </c>
      <c r="Q22" s="45">
        <f t="shared" si="6"/>
        <v>0</v>
      </c>
      <c r="R22" s="56">
        <f t="shared" si="4"/>
        <v>0</v>
      </c>
      <c r="S22" s="56">
        <f t="shared" si="5"/>
        <v>0</v>
      </c>
      <c r="W22" s="35"/>
      <c r="X22" s="35"/>
      <c r="Y22" s="35"/>
      <c r="Z22" s="35"/>
      <c r="AA22" s="35"/>
    </row>
    <row r="23" spans="1:27" ht="15.75" customHeight="1">
      <c r="A23" s="34"/>
      <c r="B23" s="34"/>
      <c r="C23" s="41">
        <v>2.29</v>
      </c>
      <c r="D23" s="34"/>
      <c r="E23" s="57"/>
      <c r="F23" s="42">
        <f t="shared" si="0"/>
        <v>0</v>
      </c>
      <c r="G23" s="43">
        <f t="shared" si="1"/>
        <v>0</v>
      </c>
      <c r="H23" s="34"/>
      <c r="I23" s="34"/>
      <c r="J23" s="41">
        <v>0.69399999999999995</v>
      </c>
      <c r="K23" s="34"/>
      <c r="L23" s="57"/>
      <c r="M23" s="34"/>
      <c r="N23" s="58"/>
      <c r="O23" s="60">
        <f t="shared" si="2"/>
        <v>0</v>
      </c>
      <c r="P23" s="59">
        <f t="shared" si="3"/>
        <v>0</v>
      </c>
      <c r="Q23" s="45">
        <f t="shared" si="6"/>
        <v>0</v>
      </c>
      <c r="R23" s="56">
        <f t="shared" si="4"/>
        <v>0</v>
      </c>
      <c r="S23" s="56">
        <f t="shared" si="5"/>
        <v>0</v>
      </c>
      <c r="W23" s="35"/>
      <c r="X23" s="35"/>
      <c r="Y23" s="35"/>
      <c r="Z23" s="35"/>
      <c r="AA23" s="35"/>
    </row>
    <row r="24" spans="1:27" ht="15.75" customHeight="1">
      <c r="A24" s="34"/>
      <c r="B24" s="34"/>
      <c r="C24" s="41">
        <v>2.29</v>
      </c>
      <c r="D24" s="34"/>
      <c r="E24" s="57"/>
      <c r="F24" s="42">
        <f t="shared" si="0"/>
        <v>0</v>
      </c>
      <c r="G24" s="43">
        <f t="shared" si="1"/>
        <v>0</v>
      </c>
      <c r="H24" s="34"/>
      <c r="I24" s="34"/>
      <c r="J24" s="41">
        <v>0.69399999999999995</v>
      </c>
      <c r="K24" s="34"/>
      <c r="L24" s="57"/>
      <c r="M24" s="34"/>
      <c r="N24" s="58"/>
      <c r="O24" s="60">
        <f t="shared" si="2"/>
        <v>0</v>
      </c>
      <c r="P24" s="59">
        <f t="shared" si="3"/>
        <v>0</v>
      </c>
      <c r="Q24" s="45">
        <f t="shared" si="6"/>
        <v>0</v>
      </c>
      <c r="R24" s="56">
        <f t="shared" si="4"/>
        <v>0</v>
      </c>
      <c r="S24" s="56">
        <f t="shared" si="5"/>
        <v>0</v>
      </c>
      <c r="W24" s="35"/>
      <c r="X24" s="35"/>
      <c r="Y24" s="35"/>
      <c r="Z24" s="35"/>
      <c r="AA24" s="35"/>
    </row>
    <row r="25" spans="1:27" ht="15.75" customHeight="1">
      <c r="A25" s="34"/>
      <c r="B25" s="34"/>
      <c r="C25" s="41">
        <v>2.29</v>
      </c>
      <c r="D25" s="34"/>
      <c r="E25" s="57"/>
      <c r="F25" s="42">
        <f t="shared" si="0"/>
        <v>0</v>
      </c>
      <c r="G25" s="43">
        <f t="shared" si="1"/>
        <v>0</v>
      </c>
      <c r="H25" s="34"/>
      <c r="I25" s="34"/>
      <c r="J25" s="41">
        <v>0.69399999999999995</v>
      </c>
      <c r="K25" s="34"/>
      <c r="L25" s="57"/>
      <c r="M25" s="34"/>
      <c r="N25" s="58"/>
      <c r="O25" s="60">
        <f t="shared" si="2"/>
        <v>0</v>
      </c>
      <c r="P25" s="59">
        <f t="shared" si="3"/>
        <v>0</v>
      </c>
      <c r="Q25" s="45">
        <f t="shared" si="6"/>
        <v>0</v>
      </c>
      <c r="R25" s="56">
        <f t="shared" si="4"/>
        <v>0</v>
      </c>
      <c r="S25" s="56">
        <f t="shared" si="5"/>
        <v>0</v>
      </c>
      <c r="W25" s="35"/>
      <c r="X25" s="36"/>
      <c r="Y25" s="36"/>
      <c r="Z25" s="36"/>
      <c r="AA25" s="35"/>
    </row>
    <row r="26" spans="1:27" ht="15.75" customHeight="1">
      <c r="A26" s="34"/>
      <c r="B26" s="34"/>
      <c r="C26" s="41">
        <v>2.29</v>
      </c>
      <c r="D26" s="34"/>
      <c r="E26" s="57"/>
      <c r="F26" s="42">
        <f t="shared" si="0"/>
        <v>0</v>
      </c>
      <c r="G26" s="43">
        <f t="shared" si="1"/>
        <v>0</v>
      </c>
      <c r="H26" s="34"/>
      <c r="I26" s="34"/>
      <c r="J26" s="41">
        <v>0.69399999999999995</v>
      </c>
      <c r="K26" s="34"/>
      <c r="L26" s="57"/>
      <c r="M26" s="34"/>
      <c r="N26" s="58"/>
      <c r="O26" s="60">
        <f t="shared" si="2"/>
        <v>0</v>
      </c>
      <c r="P26" s="59">
        <f t="shared" si="3"/>
        <v>0</v>
      </c>
      <c r="Q26" s="45">
        <f t="shared" si="6"/>
        <v>0</v>
      </c>
      <c r="R26" s="56">
        <f t="shared" si="4"/>
        <v>0</v>
      </c>
      <c r="S26" s="56">
        <f t="shared" si="5"/>
        <v>0</v>
      </c>
      <c r="W26" s="35"/>
      <c r="X26" s="35"/>
      <c r="Y26" s="35"/>
      <c r="Z26" s="35"/>
      <c r="AA26" s="35"/>
    </row>
    <row r="27" spans="1:27" ht="15.75" customHeight="1">
      <c r="A27" s="34"/>
      <c r="B27" s="34"/>
      <c r="C27" s="41">
        <v>2.29</v>
      </c>
      <c r="D27" s="34"/>
      <c r="E27" s="57"/>
      <c r="F27" s="42">
        <f t="shared" si="0"/>
        <v>0</v>
      </c>
      <c r="G27" s="43">
        <f t="shared" si="1"/>
        <v>0</v>
      </c>
      <c r="H27" s="34"/>
      <c r="I27" s="34"/>
      <c r="J27" s="41">
        <v>0.69399999999999995</v>
      </c>
      <c r="K27" s="34"/>
      <c r="L27" s="57"/>
      <c r="M27" s="34"/>
      <c r="N27" s="58"/>
      <c r="O27" s="60">
        <f t="shared" si="2"/>
        <v>0</v>
      </c>
      <c r="P27" s="59">
        <f t="shared" si="3"/>
        <v>0</v>
      </c>
      <c r="Q27" s="45">
        <f t="shared" si="6"/>
        <v>0</v>
      </c>
      <c r="R27" s="56">
        <f t="shared" si="4"/>
        <v>0</v>
      </c>
      <c r="S27" s="56">
        <f t="shared" si="5"/>
        <v>0</v>
      </c>
      <c r="W27" s="35"/>
      <c r="X27" s="35"/>
      <c r="Y27" s="35"/>
      <c r="Z27" s="35"/>
      <c r="AA27" s="35"/>
    </row>
    <row r="28" spans="1:27" ht="15.75" customHeight="1">
      <c r="A28" s="34"/>
      <c r="B28" s="34"/>
      <c r="C28" s="41">
        <v>2.29</v>
      </c>
      <c r="D28" s="34"/>
      <c r="E28" s="57"/>
      <c r="F28" s="42">
        <f t="shared" si="0"/>
        <v>0</v>
      </c>
      <c r="G28" s="43">
        <f t="shared" si="1"/>
        <v>0</v>
      </c>
      <c r="H28" s="34"/>
      <c r="I28" s="34"/>
      <c r="J28" s="41">
        <v>0.69399999999999995</v>
      </c>
      <c r="K28" s="34"/>
      <c r="L28" s="57"/>
      <c r="M28" s="34"/>
      <c r="N28" s="58"/>
      <c r="O28" s="60">
        <f t="shared" si="2"/>
        <v>0</v>
      </c>
      <c r="P28" s="59">
        <f t="shared" si="3"/>
        <v>0</v>
      </c>
      <c r="Q28" s="45">
        <f t="shared" si="6"/>
        <v>0</v>
      </c>
      <c r="R28" s="56">
        <f t="shared" si="4"/>
        <v>0</v>
      </c>
      <c r="S28" s="56">
        <f t="shared" si="5"/>
        <v>0</v>
      </c>
      <c r="W28" s="35"/>
      <c r="X28" s="35"/>
      <c r="Y28" s="35"/>
      <c r="Z28" s="35"/>
      <c r="AA28" s="35"/>
    </row>
    <row r="29" spans="1:27" ht="15.75" customHeight="1">
      <c r="A29" s="34"/>
      <c r="B29" s="34"/>
      <c r="C29" s="41">
        <v>2.29</v>
      </c>
      <c r="D29" s="34"/>
      <c r="E29" s="57"/>
      <c r="F29" s="42">
        <f t="shared" si="0"/>
        <v>0</v>
      </c>
      <c r="G29" s="43">
        <f t="shared" si="1"/>
        <v>0</v>
      </c>
      <c r="H29" s="34"/>
      <c r="I29" s="34"/>
      <c r="J29" s="41">
        <v>0.69399999999999995</v>
      </c>
      <c r="K29" s="34"/>
      <c r="L29" s="57"/>
      <c r="M29" s="34"/>
      <c r="N29" s="58"/>
      <c r="O29" s="60">
        <f t="shared" si="2"/>
        <v>0</v>
      </c>
      <c r="P29" s="59">
        <f t="shared" si="3"/>
        <v>0</v>
      </c>
      <c r="Q29" s="45">
        <f t="shared" si="6"/>
        <v>0</v>
      </c>
      <c r="R29" s="56">
        <f t="shared" si="4"/>
        <v>0</v>
      </c>
      <c r="S29" s="56">
        <f t="shared" si="5"/>
        <v>0</v>
      </c>
      <c r="W29" s="35"/>
      <c r="X29" s="35"/>
      <c r="Y29" s="35"/>
      <c r="Z29" s="35"/>
      <c r="AA29" s="35"/>
    </row>
    <row r="30" spans="1:27" ht="15.75" customHeight="1">
      <c r="A30" s="34"/>
      <c r="B30" s="34"/>
      <c r="C30" s="41">
        <v>2.29</v>
      </c>
      <c r="D30" s="34"/>
      <c r="E30" s="57"/>
      <c r="F30" s="42">
        <f t="shared" si="0"/>
        <v>0</v>
      </c>
      <c r="G30" s="43">
        <f t="shared" si="1"/>
        <v>0</v>
      </c>
      <c r="H30" s="34"/>
      <c r="I30" s="34"/>
      <c r="J30" s="41">
        <v>0.69399999999999995</v>
      </c>
      <c r="K30" s="34"/>
      <c r="L30" s="57"/>
      <c r="M30" s="34"/>
      <c r="N30" s="58"/>
      <c r="O30" s="60">
        <f t="shared" si="2"/>
        <v>0</v>
      </c>
      <c r="P30" s="59">
        <f t="shared" si="3"/>
        <v>0</v>
      </c>
      <c r="Q30" s="45">
        <f t="shared" si="6"/>
        <v>0</v>
      </c>
      <c r="R30" s="56">
        <f t="shared" si="4"/>
        <v>0</v>
      </c>
      <c r="S30" s="56">
        <f t="shared" si="5"/>
        <v>0</v>
      </c>
    </row>
    <row r="31" spans="1:27" ht="15.75" customHeight="1">
      <c r="A31" s="34"/>
      <c r="B31" s="34"/>
      <c r="C31" s="41">
        <v>2.29</v>
      </c>
      <c r="D31" s="34"/>
      <c r="E31" s="57"/>
      <c r="F31" s="42">
        <f t="shared" si="0"/>
        <v>0</v>
      </c>
      <c r="G31" s="43">
        <f t="shared" si="1"/>
        <v>0</v>
      </c>
      <c r="H31" s="34"/>
      <c r="I31" s="34"/>
      <c r="J31" s="41">
        <v>0.69399999999999995</v>
      </c>
      <c r="K31" s="34"/>
      <c r="L31" s="57"/>
      <c r="M31" s="34"/>
      <c r="N31" s="58"/>
      <c r="O31" s="60">
        <f t="shared" si="2"/>
        <v>0</v>
      </c>
      <c r="P31" s="59">
        <f t="shared" si="3"/>
        <v>0</v>
      </c>
      <c r="Q31" s="45">
        <f t="shared" si="6"/>
        <v>0</v>
      </c>
      <c r="R31" s="56">
        <f t="shared" si="4"/>
        <v>0</v>
      </c>
      <c r="S31" s="56">
        <f t="shared" si="5"/>
        <v>0</v>
      </c>
    </row>
    <row r="32" spans="1:27" ht="15.75" customHeight="1">
      <c r="A32" s="34"/>
      <c r="B32" s="34"/>
      <c r="C32" s="41">
        <v>2.29</v>
      </c>
      <c r="D32" s="34"/>
      <c r="E32" s="57"/>
      <c r="F32" s="42">
        <f t="shared" si="0"/>
        <v>0</v>
      </c>
      <c r="G32" s="43">
        <f t="shared" si="1"/>
        <v>0</v>
      </c>
      <c r="H32" s="34"/>
      <c r="I32" s="34"/>
      <c r="J32" s="41">
        <v>0.69399999999999995</v>
      </c>
      <c r="K32" s="34"/>
      <c r="L32" s="57"/>
      <c r="M32" s="34"/>
      <c r="N32" s="58"/>
      <c r="O32" s="60">
        <f t="shared" si="2"/>
        <v>0</v>
      </c>
      <c r="P32" s="59">
        <f t="shared" si="3"/>
        <v>0</v>
      </c>
      <c r="Q32" s="45">
        <f t="shared" si="6"/>
        <v>0</v>
      </c>
      <c r="R32" s="56">
        <f t="shared" si="4"/>
        <v>0</v>
      </c>
      <c r="S32" s="56">
        <f t="shared" si="5"/>
        <v>0</v>
      </c>
    </row>
    <row r="33" spans="1:19" ht="15.75" customHeight="1">
      <c r="A33" s="34"/>
      <c r="B33" s="34"/>
      <c r="C33" s="41">
        <v>2.29</v>
      </c>
      <c r="D33" s="34"/>
      <c r="E33" s="57"/>
      <c r="F33" s="42">
        <f t="shared" si="0"/>
        <v>0</v>
      </c>
      <c r="G33" s="43">
        <f t="shared" si="1"/>
        <v>0</v>
      </c>
      <c r="H33" s="34"/>
      <c r="I33" s="34"/>
      <c r="J33" s="41">
        <v>0.69399999999999995</v>
      </c>
      <c r="K33" s="34"/>
      <c r="L33" s="57"/>
      <c r="M33" s="34"/>
      <c r="N33" s="58"/>
      <c r="O33" s="60">
        <f t="shared" si="2"/>
        <v>0</v>
      </c>
      <c r="P33" s="59">
        <f t="shared" si="3"/>
        <v>0</v>
      </c>
      <c r="Q33" s="45">
        <f t="shared" si="6"/>
        <v>0</v>
      </c>
      <c r="R33" s="56">
        <f t="shared" si="4"/>
        <v>0</v>
      </c>
      <c r="S33" s="56">
        <f t="shared" si="5"/>
        <v>0</v>
      </c>
    </row>
    <row r="34" spans="1:19" ht="15.75" customHeight="1">
      <c r="A34" s="34"/>
      <c r="B34" s="34"/>
      <c r="C34" s="41">
        <v>2.29</v>
      </c>
      <c r="D34" s="34"/>
      <c r="E34" s="57"/>
      <c r="F34" s="42">
        <f t="shared" si="0"/>
        <v>0</v>
      </c>
      <c r="G34" s="43">
        <f t="shared" si="1"/>
        <v>0</v>
      </c>
      <c r="H34" s="34"/>
      <c r="I34" s="34"/>
      <c r="J34" s="41">
        <v>0.69399999999999995</v>
      </c>
      <c r="K34" s="34"/>
      <c r="L34" s="57"/>
      <c r="M34" s="34"/>
      <c r="N34" s="58"/>
      <c r="O34" s="60">
        <f t="shared" si="2"/>
        <v>0</v>
      </c>
      <c r="P34" s="59">
        <f t="shared" si="3"/>
        <v>0</v>
      </c>
      <c r="Q34" s="45">
        <f t="shared" si="6"/>
        <v>0</v>
      </c>
      <c r="R34" s="56">
        <f t="shared" si="4"/>
        <v>0</v>
      </c>
      <c r="S34" s="56">
        <f t="shared" si="5"/>
        <v>0</v>
      </c>
    </row>
    <row r="35" spans="1:19" ht="15.75" customHeight="1">
      <c r="A35" s="34"/>
      <c r="B35" s="34"/>
      <c r="C35" s="41">
        <v>2.29</v>
      </c>
      <c r="D35" s="34"/>
      <c r="E35" s="57"/>
      <c r="F35" s="42">
        <f t="shared" si="0"/>
        <v>0</v>
      </c>
      <c r="G35" s="43">
        <f t="shared" si="1"/>
        <v>0</v>
      </c>
      <c r="H35" s="34"/>
      <c r="I35" s="34"/>
      <c r="J35" s="41">
        <v>0.69399999999999995</v>
      </c>
      <c r="K35" s="34"/>
      <c r="L35" s="57"/>
      <c r="M35" s="34"/>
      <c r="N35" s="58"/>
      <c r="O35" s="60">
        <f t="shared" si="2"/>
        <v>0</v>
      </c>
      <c r="P35" s="59">
        <f t="shared" si="3"/>
        <v>0</v>
      </c>
      <c r="Q35" s="45">
        <f t="shared" si="6"/>
        <v>0</v>
      </c>
      <c r="R35" s="56">
        <f t="shared" si="4"/>
        <v>0</v>
      </c>
      <c r="S35" s="56">
        <f t="shared" si="5"/>
        <v>0</v>
      </c>
    </row>
    <row r="36" spans="1:19" ht="15.75" customHeight="1">
      <c r="A36" s="34"/>
      <c r="B36" s="34"/>
      <c r="C36" s="41">
        <v>2.29</v>
      </c>
      <c r="D36" s="34"/>
      <c r="E36" s="57"/>
      <c r="F36" s="42">
        <f t="shared" si="0"/>
        <v>0</v>
      </c>
      <c r="G36" s="43">
        <f t="shared" si="1"/>
        <v>0</v>
      </c>
      <c r="H36" s="34"/>
      <c r="I36" s="34"/>
      <c r="J36" s="41">
        <v>0.69399999999999995</v>
      </c>
      <c r="K36" s="34"/>
      <c r="L36" s="57"/>
      <c r="M36" s="34"/>
      <c r="N36" s="58"/>
      <c r="O36" s="61">
        <f t="shared" si="2"/>
        <v>0</v>
      </c>
      <c r="P36" s="59">
        <f t="shared" si="3"/>
        <v>0</v>
      </c>
      <c r="Q36" s="45">
        <f t="shared" si="6"/>
        <v>0</v>
      </c>
      <c r="R36" s="56">
        <f t="shared" si="4"/>
        <v>0</v>
      </c>
      <c r="S36" s="56">
        <f t="shared" si="5"/>
        <v>0</v>
      </c>
    </row>
  </sheetData>
  <mergeCells count="16">
    <mergeCell ref="Q14:Q15"/>
    <mergeCell ref="R14:R15"/>
    <mergeCell ref="S14:S15"/>
    <mergeCell ref="A14:G14"/>
    <mergeCell ref="H14:I14"/>
    <mergeCell ref="O14:O15"/>
    <mergeCell ref="B4:D4"/>
    <mergeCell ref="B5:D5"/>
    <mergeCell ref="B6:D6"/>
    <mergeCell ref="B7:D7"/>
    <mergeCell ref="B3:D3"/>
    <mergeCell ref="E3:F3"/>
    <mergeCell ref="E4:F4"/>
    <mergeCell ref="E5:F5"/>
    <mergeCell ref="E6:F6"/>
    <mergeCell ref="E7:F7"/>
  </mergeCells>
  <phoneticPr fontId="2"/>
  <dataValidations count="1">
    <dataValidation type="list" allowBlank="1" showInputMessage="1" showErrorMessage="1" sqref="N16:N36" xr:uid="{EA965F49-B7A6-43F8-B151-FCBB06BE5D62}">
      <formula1>$Z$15:$Z$16</formula1>
    </dataValidation>
  </dataValidations>
  <pageMargins left="0.25" right="0.25" top="0.75" bottom="0.75" header="0.3" footer="0.3"/>
  <pageSetup paperSize="9" scale="67"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5287-EF78-451A-A419-B3692C3D99A9}">
  <dimension ref="A1:AD36"/>
  <sheetViews>
    <sheetView zoomScaleNormal="100" workbookViewId="0">
      <selection activeCell="S10" sqref="S10"/>
    </sheetView>
  </sheetViews>
  <sheetFormatPr defaultColWidth="9" defaultRowHeight="15"/>
  <cols>
    <col min="1" max="2" width="8.09765625" style="19" customWidth="1"/>
    <col min="3" max="3" width="10.8984375" style="19" customWidth="1"/>
    <col min="4" max="4" width="10.59765625" style="19" bestFit="1" customWidth="1"/>
    <col min="5" max="5" width="10.8984375" style="19" bestFit="1" customWidth="1"/>
    <col min="6" max="6" width="9.796875" style="19" customWidth="1"/>
    <col min="7" max="7" width="9.8984375" style="19" customWidth="1"/>
    <col min="8" max="8" width="8.09765625" style="19" customWidth="1"/>
    <col min="9" max="9" width="9.3984375" style="19" bestFit="1" customWidth="1"/>
    <col min="10" max="10" width="10.59765625" style="19" customWidth="1"/>
    <col min="11" max="11" width="7.5" style="19" customWidth="1"/>
    <col min="12" max="12" width="7.3984375" style="19" customWidth="1"/>
    <col min="13" max="13" width="9.09765625" style="19" customWidth="1"/>
    <col min="14" max="14" width="10.19921875" style="19" customWidth="1"/>
    <col min="15" max="15" width="8.59765625" style="19" customWidth="1"/>
    <col min="16" max="16" width="10.59765625" style="19" customWidth="1"/>
    <col min="17" max="17" width="10.19921875" style="19" customWidth="1"/>
    <col min="18" max="18" width="9.09765625" style="19" customWidth="1"/>
    <col min="19" max="19" width="10.3984375" style="19" customWidth="1"/>
    <col min="20" max="20" width="9.3984375" style="19" customWidth="1"/>
    <col min="21" max="23" width="10.3984375" style="19" customWidth="1"/>
    <col min="24" max="25" width="7.59765625" style="19" customWidth="1"/>
    <col min="26" max="27" width="13.19921875" style="19" customWidth="1"/>
    <col min="28" max="30" width="17.09765625" style="19" customWidth="1"/>
    <col min="31" max="16384" width="9" style="19"/>
  </cols>
  <sheetData>
    <row r="1" spans="1:29" ht="24.6">
      <c r="A1" s="18" t="s">
        <v>74</v>
      </c>
    </row>
    <row r="3" spans="1:29">
      <c r="A3" s="74" t="s">
        <v>160</v>
      </c>
      <c r="B3" s="86" t="s">
        <v>163</v>
      </c>
      <c r="C3" s="86"/>
      <c r="D3" s="86"/>
      <c r="E3" s="86" t="s">
        <v>164</v>
      </c>
      <c r="F3" s="86"/>
    </row>
    <row r="4" spans="1:29">
      <c r="A4" s="62">
        <v>1</v>
      </c>
      <c r="B4" s="88" t="s">
        <v>166</v>
      </c>
      <c r="C4" s="88"/>
      <c r="D4" s="88"/>
      <c r="E4" s="87">
        <f>SUM(Q16:Q38)</f>
        <v>1075.4202039949</v>
      </c>
      <c r="F4" s="88"/>
      <c r="G4" s="19" t="s">
        <v>178</v>
      </c>
    </row>
    <row r="5" spans="1:29">
      <c r="A5" s="62">
        <v>2</v>
      </c>
      <c r="B5" s="88" t="s">
        <v>167</v>
      </c>
      <c r="C5" s="88"/>
      <c r="D5" s="88"/>
      <c r="E5" s="89">
        <f>SUM(U16:U38)</f>
        <v>0.15414110429447853</v>
      </c>
      <c r="F5" s="88"/>
    </row>
    <row r="6" spans="1:29">
      <c r="A6" s="62">
        <v>3</v>
      </c>
      <c r="B6" s="88" t="s">
        <v>161</v>
      </c>
      <c r="C6" s="88"/>
      <c r="D6" s="88"/>
      <c r="E6" s="90">
        <f>SUM(V16:V38)</f>
        <v>804</v>
      </c>
      <c r="F6" s="88"/>
      <c r="G6" s="19" t="s">
        <v>178</v>
      </c>
    </row>
    <row r="7" spans="1:29">
      <c r="A7" s="62">
        <v>4</v>
      </c>
      <c r="B7" s="88" t="s">
        <v>162</v>
      </c>
      <c r="C7" s="88"/>
      <c r="D7" s="88"/>
      <c r="E7" s="90">
        <f>SUM(W16:W38)</f>
        <v>558</v>
      </c>
      <c r="F7" s="88"/>
      <c r="G7" s="19" t="s">
        <v>178</v>
      </c>
    </row>
    <row r="10" spans="1:29">
      <c r="A10" s="19" t="s">
        <v>116</v>
      </c>
    </row>
    <row r="11" spans="1:29">
      <c r="A11" s="19" t="s">
        <v>119</v>
      </c>
    </row>
    <row r="12" spans="1:29">
      <c r="A12" s="19" t="s">
        <v>143</v>
      </c>
      <c r="Z12" s="19" t="s">
        <v>56</v>
      </c>
      <c r="AA12" s="19" t="s">
        <v>57</v>
      </c>
    </row>
    <row r="13" spans="1:29" ht="28.8">
      <c r="Q13" s="64" t="s">
        <v>156</v>
      </c>
      <c r="U13" s="65" t="s">
        <v>157</v>
      </c>
      <c r="V13" s="66" t="s">
        <v>158</v>
      </c>
      <c r="W13" s="66" t="s">
        <v>159</v>
      </c>
    </row>
    <row r="14" spans="1:29" ht="51" customHeight="1">
      <c r="A14" s="95" t="s">
        <v>118</v>
      </c>
      <c r="B14" s="95"/>
      <c r="C14" s="95"/>
      <c r="D14" s="95"/>
      <c r="E14" s="95"/>
      <c r="F14" s="95"/>
      <c r="G14" s="95"/>
      <c r="H14" s="96" t="s">
        <v>144</v>
      </c>
      <c r="I14" s="96"/>
      <c r="J14" s="67"/>
      <c r="K14" s="68"/>
      <c r="L14" s="68"/>
      <c r="M14" s="68"/>
      <c r="N14" s="68"/>
      <c r="O14" s="68"/>
      <c r="P14" s="68"/>
      <c r="Q14" s="94" t="s">
        <v>168</v>
      </c>
      <c r="R14" s="68"/>
      <c r="S14" s="68"/>
      <c r="T14" s="68"/>
      <c r="U14" s="99" t="s">
        <v>134</v>
      </c>
      <c r="V14" s="94" t="s">
        <v>153</v>
      </c>
      <c r="W14" s="94" t="s">
        <v>154</v>
      </c>
      <c r="Z14" s="20" t="s">
        <v>70</v>
      </c>
      <c r="AA14" s="20" t="s">
        <v>70</v>
      </c>
    </row>
    <row r="15" spans="1:29" ht="89.4" customHeight="1">
      <c r="A15" s="49" t="s">
        <v>71</v>
      </c>
      <c r="B15" s="49" t="s">
        <v>106</v>
      </c>
      <c r="C15" s="49" t="s">
        <v>112</v>
      </c>
      <c r="D15" s="49" t="s">
        <v>107</v>
      </c>
      <c r="E15" s="49" t="s">
        <v>147</v>
      </c>
      <c r="F15" s="49" t="s">
        <v>123</v>
      </c>
      <c r="G15" s="49" t="s">
        <v>135</v>
      </c>
      <c r="H15" s="71" t="s">
        <v>71</v>
      </c>
      <c r="I15" s="71" t="s">
        <v>106</v>
      </c>
      <c r="J15" s="71" t="s">
        <v>133</v>
      </c>
      <c r="K15" s="71" t="s">
        <v>136</v>
      </c>
      <c r="L15" s="71" t="s">
        <v>137</v>
      </c>
      <c r="M15" s="71" t="s">
        <v>107</v>
      </c>
      <c r="N15" s="71" t="s">
        <v>149</v>
      </c>
      <c r="O15" s="71" t="s">
        <v>123</v>
      </c>
      <c r="P15" s="71" t="s">
        <v>150</v>
      </c>
      <c r="Q15" s="94"/>
      <c r="R15" s="71" t="s">
        <v>110</v>
      </c>
      <c r="S15" s="71" t="s">
        <v>148</v>
      </c>
      <c r="T15" s="71" t="s">
        <v>152</v>
      </c>
      <c r="U15" s="92"/>
      <c r="V15" s="94"/>
      <c r="W15" s="94"/>
      <c r="Z15" s="20">
        <v>2.29</v>
      </c>
      <c r="AA15" s="20">
        <v>6.9399999999999996E-4</v>
      </c>
      <c r="AC15" s="19" t="s">
        <v>138</v>
      </c>
    </row>
    <row r="16" spans="1:29" ht="30">
      <c r="A16" s="34" t="s">
        <v>145</v>
      </c>
      <c r="B16" s="34" t="s">
        <v>151</v>
      </c>
      <c r="C16" s="41">
        <v>2.29</v>
      </c>
      <c r="D16" s="34">
        <v>18.100000000000001</v>
      </c>
      <c r="E16" s="57">
        <v>3557</v>
      </c>
      <c r="F16" s="42">
        <f>IFERROR($E16/$D16,0)</f>
        <v>196.51933701657458</v>
      </c>
      <c r="G16" s="43">
        <f>IFERROR($C16*$F16,0)</f>
        <v>450.02928176795581</v>
      </c>
      <c r="H16" s="34" t="s">
        <v>145</v>
      </c>
      <c r="I16" s="34" t="s">
        <v>146</v>
      </c>
      <c r="J16" s="41">
        <v>0.69399999999999995</v>
      </c>
      <c r="K16" s="34">
        <v>4</v>
      </c>
      <c r="L16" s="54" t="s">
        <v>138</v>
      </c>
      <c r="M16" s="53">
        <v>26</v>
      </c>
      <c r="N16" s="57">
        <v>2057</v>
      </c>
      <c r="O16" s="55">
        <f>IFERROR(N16/M16,0)</f>
        <v>79.115384615384613</v>
      </c>
      <c r="P16" s="55">
        <f t="shared" ref="P16:P36" si="0">IFERROR(C16*O16,0)</f>
        <v>181.17423076923077</v>
      </c>
      <c r="Q16" s="43">
        <f>(G16-P16)*4</f>
        <v>1075.4202039949</v>
      </c>
      <c r="R16" s="34">
        <v>0.13400000000000001</v>
      </c>
      <c r="S16" s="57">
        <v>1500</v>
      </c>
      <c r="T16" s="55">
        <f>R16*S16</f>
        <v>201</v>
      </c>
      <c r="U16" s="45">
        <f>IFERROR(T16/1304,0)</f>
        <v>0.15414110429447853</v>
      </c>
      <c r="V16" s="56">
        <f>ROUNDUP(K16*T16,0)</f>
        <v>804</v>
      </c>
      <c r="W16" s="56">
        <f>ROUNDUP(J16*V16,0)</f>
        <v>558</v>
      </c>
      <c r="Z16" s="51" t="s">
        <v>140</v>
      </c>
      <c r="AA16" s="51" t="s">
        <v>141</v>
      </c>
      <c r="AC16" s="19" t="s">
        <v>139</v>
      </c>
    </row>
    <row r="17" spans="1:30" ht="15.75" customHeight="1">
      <c r="A17" s="34"/>
      <c r="B17" s="34"/>
      <c r="C17" s="41">
        <v>2.29</v>
      </c>
      <c r="D17" s="34"/>
      <c r="E17" s="57"/>
      <c r="F17" s="42">
        <f t="shared" ref="F17:F36" si="1">IFERROR($E17/$D17,0)</f>
        <v>0</v>
      </c>
      <c r="G17" s="43">
        <f t="shared" ref="G17:G36" si="2">IFERROR($C17*$F17,0)</f>
        <v>0</v>
      </c>
      <c r="H17" s="34"/>
      <c r="I17" s="34"/>
      <c r="J17" s="41">
        <v>0.69399999999999995</v>
      </c>
      <c r="K17" s="34"/>
      <c r="L17" s="54"/>
      <c r="M17" s="34"/>
      <c r="N17" s="57"/>
      <c r="O17" s="55">
        <f>IFERROR(N17/M17,0)</f>
        <v>0</v>
      </c>
      <c r="P17" s="41">
        <f t="shared" si="0"/>
        <v>0</v>
      </c>
      <c r="Q17" s="43">
        <f t="shared" ref="Q17:Q36" si="3">G17*K17</f>
        <v>0</v>
      </c>
      <c r="R17" s="34"/>
      <c r="S17" s="57"/>
      <c r="T17" s="55">
        <f t="shared" ref="T17:T36" si="4">R17*S17</f>
        <v>0</v>
      </c>
      <c r="U17" s="45">
        <f t="shared" ref="U17:U36" si="5">IFERROR(T17/1304,0)</f>
        <v>0</v>
      </c>
      <c r="V17" s="56">
        <f t="shared" ref="V17:V36" si="6">ROUNDUP(K17*T17,0)</f>
        <v>0</v>
      </c>
      <c r="W17" s="56">
        <f t="shared" ref="W17:W36" si="7">ROUNDUP(J17*V17,0)</f>
        <v>0</v>
      </c>
      <c r="Z17" s="35"/>
      <c r="AA17" s="52" t="s">
        <v>142</v>
      </c>
      <c r="AB17" s="35"/>
      <c r="AC17" s="35"/>
      <c r="AD17" s="35"/>
    </row>
    <row r="18" spans="1:30" ht="15.75" customHeight="1">
      <c r="A18" s="34"/>
      <c r="B18" s="34"/>
      <c r="C18" s="41">
        <v>2.29</v>
      </c>
      <c r="D18" s="34"/>
      <c r="E18" s="57"/>
      <c r="F18" s="42">
        <f t="shared" si="1"/>
        <v>0</v>
      </c>
      <c r="G18" s="43">
        <f t="shared" si="2"/>
        <v>0</v>
      </c>
      <c r="H18" s="34"/>
      <c r="I18" s="34"/>
      <c r="J18" s="41">
        <v>0.69399999999999995</v>
      </c>
      <c r="K18" s="34"/>
      <c r="L18" s="54"/>
      <c r="M18" s="34"/>
      <c r="N18" s="57"/>
      <c r="O18" s="55">
        <f t="shared" ref="O18:O36" si="8">IFERROR(N18/M18,0)</f>
        <v>0</v>
      </c>
      <c r="P18" s="41">
        <f t="shared" si="0"/>
        <v>0</v>
      </c>
      <c r="Q18" s="43">
        <f t="shared" si="3"/>
        <v>0</v>
      </c>
      <c r="R18" s="34"/>
      <c r="S18" s="57"/>
      <c r="T18" s="55">
        <f t="shared" si="4"/>
        <v>0</v>
      </c>
      <c r="U18" s="45">
        <f t="shared" si="5"/>
        <v>0</v>
      </c>
      <c r="V18" s="56">
        <f t="shared" si="6"/>
        <v>0</v>
      </c>
      <c r="W18" s="56">
        <f t="shared" si="7"/>
        <v>0</v>
      </c>
      <c r="Z18" s="35"/>
      <c r="AA18" s="35"/>
      <c r="AB18" s="35"/>
      <c r="AC18" s="35"/>
      <c r="AD18" s="35"/>
    </row>
    <row r="19" spans="1:30" ht="15.75" customHeight="1">
      <c r="A19" s="34"/>
      <c r="B19" s="34"/>
      <c r="C19" s="41">
        <v>2.29</v>
      </c>
      <c r="D19" s="34"/>
      <c r="E19" s="57"/>
      <c r="F19" s="42">
        <f t="shared" si="1"/>
        <v>0</v>
      </c>
      <c r="G19" s="43">
        <f t="shared" si="2"/>
        <v>0</v>
      </c>
      <c r="H19" s="34"/>
      <c r="I19" s="34"/>
      <c r="J19" s="41">
        <v>0.69399999999999995</v>
      </c>
      <c r="K19" s="34"/>
      <c r="L19" s="54"/>
      <c r="M19" s="34"/>
      <c r="N19" s="57"/>
      <c r="O19" s="55">
        <f t="shared" si="8"/>
        <v>0</v>
      </c>
      <c r="P19" s="41">
        <f t="shared" si="0"/>
        <v>0</v>
      </c>
      <c r="Q19" s="43">
        <f t="shared" si="3"/>
        <v>0</v>
      </c>
      <c r="R19" s="34"/>
      <c r="S19" s="57"/>
      <c r="T19" s="55">
        <f t="shared" si="4"/>
        <v>0</v>
      </c>
      <c r="U19" s="45">
        <f t="shared" si="5"/>
        <v>0</v>
      </c>
      <c r="V19" s="56">
        <f t="shared" si="6"/>
        <v>0</v>
      </c>
      <c r="W19" s="56">
        <f t="shared" si="7"/>
        <v>0</v>
      </c>
      <c r="Z19" s="35"/>
      <c r="AA19" s="35"/>
      <c r="AB19" s="35"/>
      <c r="AC19" s="35"/>
      <c r="AD19" s="35"/>
    </row>
    <row r="20" spans="1:30" ht="15.75" customHeight="1">
      <c r="A20" s="34"/>
      <c r="B20" s="34"/>
      <c r="C20" s="41">
        <v>2.29</v>
      </c>
      <c r="D20" s="34"/>
      <c r="E20" s="57"/>
      <c r="F20" s="42">
        <f t="shared" si="1"/>
        <v>0</v>
      </c>
      <c r="G20" s="43">
        <f t="shared" si="2"/>
        <v>0</v>
      </c>
      <c r="H20" s="34"/>
      <c r="I20" s="34"/>
      <c r="J20" s="41">
        <v>0.69399999999999995</v>
      </c>
      <c r="K20" s="34"/>
      <c r="L20" s="54"/>
      <c r="M20" s="34"/>
      <c r="N20" s="57"/>
      <c r="O20" s="55">
        <f t="shared" si="8"/>
        <v>0</v>
      </c>
      <c r="P20" s="41">
        <f t="shared" si="0"/>
        <v>0</v>
      </c>
      <c r="Q20" s="43">
        <f t="shared" si="3"/>
        <v>0</v>
      </c>
      <c r="R20" s="34"/>
      <c r="S20" s="57"/>
      <c r="T20" s="55">
        <f t="shared" si="4"/>
        <v>0</v>
      </c>
      <c r="U20" s="45">
        <f t="shared" si="5"/>
        <v>0</v>
      </c>
      <c r="V20" s="56">
        <f t="shared" si="6"/>
        <v>0</v>
      </c>
      <c r="W20" s="56">
        <f t="shared" si="7"/>
        <v>0</v>
      </c>
      <c r="Z20" s="35"/>
      <c r="AA20" s="35"/>
      <c r="AB20" s="35"/>
      <c r="AC20" s="35"/>
      <c r="AD20" s="35"/>
    </row>
    <row r="21" spans="1:30" ht="15.75" customHeight="1">
      <c r="A21" s="34"/>
      <c r="B21" s="34"/>
      <c r="C21" s="41">
        <v>2.29</v>
      </c>
      <c r="D21" s="34"/>
      <c r="E21" s="57"/>
      <c r="F21" s="42">
        <f t="shared" si="1"/>
        <v>0</v>
      </c>
      <c r="G21" s="43">
        <f t="shared" si="2"/>
        <v>0</v>
      </c>
      <c r="H21" s="34"/>
      <c r="I21" s="34"/>
      <c r="J21" s="41">
        <v>0.69399999999999995</v>
      </c>
      <c r="K21" s="34"/>
      <c r="L21" s="54"/>
      <c r="M21" s="34"/>
      <c r="N21" s="57"/>
      <c r="O21" s="55">
        <f t="shared" si="8"/>
        <v>0</v>
      </c>
      <c r="P21" s="41">
        <f t="shared" si="0"/>
        <v>0</v>
      </c>
      <c r="Q21" s="43">
        <f t="shared" si="3"/>
        <v>0</v>
      </c>
      <c r="R21" s="34"/>
      <c r="S21" s="57"/>
      <c r="T21" s="55">
        <f t="shared" si="4"/>
        <v>0</v>
      </c>
      <c r="U21" s="45">
        <f t="shared" si="5"/>
        <v>0</v>
      </c>
      <c r="V21" s="56">
        <f t="shared" si="6"/>
        <v>0</v>
      </c>
      <c r="W21" s="56">
        <f t="shared" si="7"/>
        <v>0</v>
      </c>
      <c r="Z21" s="35"/>
      <c r="AA21" s="36"/>
      <c r="AB21" s="36"/>
      <c r="AC21" s="36"/>
      <c r="AD21" s="35"/>
    </row>
    <row r="22" spans="1:30" ht="15.75" customHeight="1">
      <c r="A22" s="34"/>
      <c r="B22" s="34"/>
      <c r="C22" s="41">
        <v>2.29</v>
      </c>
      <c r="D22" s="34"/>
      <c r="E22" s="57"/>
      <c r="F22" s="42">
        <f t="shared" si="1"/>
        <v>0</v>
      </c>
      <c r="G22" s="43">
        <f t="shared" si="2"/>
        <v>0</v>
      </c>
      <c r="H22" s="34"/>
      <c r="I22" s="34"/>
      <c r="J22" s="41">
        <v>0.69399999999999995</v>
      </c>
      <c r="K22" s="34"/>
      <c r="L22" s="54"/>
      <c r="M22" s="34"/>
      <c r="N22" s="57"/>
      <c r="O22" s="55">
        <f t="shared" si="8"/>
        <v>0</v>
      </c>
      <c r="P22" s="41">
        <f t="shared" si="0"/>
        <v>0</v>
      </c>
      <c r="Q22" s="43">
        <f t="shared" si="3"/>
        <v>0</v>
      </c>
      <c r="R22" s="34"/>
      <c r="S22" s="57"/>
      <c r="T22" s="55">
        <f t="shared" si="4"/>
        <v>0</v>
      </c>
      <c r="U22" s="45">
        <f t="shared" si="5"/>
        <v>0</v>
      </c>
      <c r="V22" s="56">
        <f t="shared" si="6"/>
        <v>0</v>
      </c>
      <c r="W22" s="56">
        <f t="shared" si="7"/>
        <v>0</v>
      </c>
      <c r="Z22" s="35"/>
      <c r="AA22" s="35"/>
      <c r="AB22" s="35"/>
      <c r="AC22" s="35"/>
      <c r="AD22" s="35"/>
    </row>
    <row r="23" spans="1:30" ht="15.75" customHeight="1">
      <c r="A23" s="34"/>
      <c r="B23" s="34"/>
      <c r="C23" s="41">
        <v>2.29</v>
      </c>
      <c r="D23" s="34"/>
      <c r="E23" s="57"/>
      <c r="F23" s="42">
        <f t="shared" si="1"/>
        <v>0</v>
      </c>
      <c r="G23" s="43">
        <f t="shared" si="2"/>
        <v>0</v>
      </c>
      <c r="H23" s="34"/>
      <c r="I23" s="34"/>
      <c r="J23" s="41">
        <v>0.69399999999999995</v>
      </c>
      <c r="K23" s="34"/>
      <c r="L23" s="54"/>
      <c r="M23" s="34"/>
      <c r="N23" s="57"/>
      <c r="O23" s="55">
        <f t="shared" si="8"/>
        <v>0</v>
      </c>
      <c r="P23" s="41">
        <f t="shared" si="0"/>
        <v>0</v>
      </c>
      <c r="Q23" s="43">
        <f t="shared" si="3"/>
        <v>0</v>
      </c>
      <c r="R23" s="34"/>
      <c r="S23" s="57"/>
      <c r="T23" s="55">
        <f t="shared" si="4"/>
        <v>0</v>
      </c>
      <c r="U23" s="45">
        <f t="shared" si="5"/>
        <v>0</v>
      </c>
      <c r="V23" s="56">
        <f t="shared" si="6"/>
        <v>0</v>
      </c>
      <c r="W23" s="56">
        <f t="shared" si="7"/>
        <v>0</v>
      </c>
      <c r="Z23" s="35"/>
      <c r="AA23" s="35"/>
      <c r="AB23" s="35"/>
      <c r="AC23" s="35"/>
      <c r="AD23" s="35"/>
    </row>
    <row r="24" spans="1:30" ht="15.75" customHeight="1">
      <c r="A24" s="34"/>
      <c r="B24" s="34"/>
      <c r="C24" s="41">
        <v>2.29</v>
      </c>
      <c r="D24" s="34"/>
      <c r="E24" s="57"/>
      <c r="F24" s="42">
        <f t="shared" si="1"/>
        <v>0</v>
      </c>
      <c r="G24" s="43">
        <f t="shared" si="2"/>
        <v>0</v>
      </c>
      <c r="H24" s="34"/>
      <c r="I24" s="34"/>
      <c r="J24" s="41">
        <v>0.69399999999999995</v>
      </c>
      <c r="K24" s="34"/>
      <c r="L24" s="54"/>
      <c r="M24" s="34"/>
      <c r="N24" s="57"/>
      <c r="O24" s="55">
        <f t="shared" si="8"/>
        <v>0</v>
      </c>
      <c r="P24" s="41">
        <f t="shared" si="0"/>
        <v>0</v>
      </c>
      <c r="Q24" s="43">
        <f t="shared" si="3"/>
        <v>0</v>
      </c>
      <c r="R24" s="34"/>
      <c r="S24" s="57"/>
      <c r="T24" s="55">
        <f t="shared" si="4"/>
        <v>0</v>
      </c>
      <c r="U24" s="45">
        <f t="shared" si="5"/>
        <v>0</v>
      </c>
      <c r="V24" s="56">
        <f t="shared" si="6"/>
        <v>0</v>
      </c>
      <c r="W24" s="56">
        <f t="shared" si="7"/>
        <v>0</v>
      </c>
      <c r="Z24" s="35"/>
      <c r="AA24" s="35"/>
      <c r="AB24" s="35"/>
      <c r="AC24" s="35"/>
      <c r="AD24" s="35"/>
    </row>
    <row r="25" spans="1:30" ht="15.75" customHeight="1">
      <c r="A25" s="34"/>
      <c r="B25" s="34"/>
      <c r="C25" s="41">
        <v>2.29</v>
      </c>
      <c r="D25" s="34"/>
      <c r="E25" s="57"/>
      <c r="F25" s="42">
        <f t="shared" si="1"/>
        <v>0</v>
      </c>
      <c r="G25" s="43">
        <f t="shared" si="2"/>
        <v>0</v>
      </c>
      <c r="H25" s="34"/>
      <c r="I25" s="34"/>
      <c r="J25" s="41">
        <v>0.69399999999999995</v>
      </c>
      <c r="K25" s="34"/>
      <c r="L25" s="54"/>
      <c r="M25" s="34"/>
      <c r="N25" s="57"/>
      <c r="O25" s="55">
        <f t="shared" si="8"/>
        <v>0</v>
      </c>
      <c r="P25" s="41">
        <f t="shared" si="0"/>
        <v>0</v>
      </c>
      <c r="Q25" s="43">
        <f t="shared" si="3"/>
        <v>0</v>
      </c>
      <c r="R25" s="34"/>
      <c r="S25" s="57"/>
      <c r="T25" s="55">
        <f t="shared" si="4"/>
        <v>0</v>
      </c>
      <c r="U25" s="45">
        <f t="shared" si="5"/>
        <v>0</v>
      </c>
      <c r="V25" s="56">
        <f t="shared" si="6"/>
        <v>0</v>
      </c>
      <c r="W25" s="56">
        <f t="shared" si="7"/>
        <v>0</v>
      </c>
      <c r="Z25" s="35"/>
      <c r="AA25" s="36"/>
      <c r="AB25" s="36"/>
      <c r="AC25" s="36"/>
      <c r="AD25" s="35"/>
    </row>
    <row r="26" spans="1:30" ht="15.75" customHeight="1">
      <c r="A26" s="34"/>
      <c r="B26" s="34"/>
      <c r="C26" s="41">
        <v>2.29</v>
      </c>
      <c r="D26" s="34"/>
      <c r="E26" s="57"/>
      <c r="F26" s="42">
        <f t="shared" si="1"/>
        <v>0</v>
      </c>
      <c r="G26" s="43">
        <f t="shared" si="2"/>
        <v>0</v>
      </c>
      <c r="H26" s="34"/>
      <c r="I26" s="34"/>
      <c r="J26" s="41">
        <v>0.69399999999999995</v>
      </c>
      <c r="K26" s="34"/>
      <c r="L26" s="54"/>
      <c r="M26" s="34"/>
      <c r="N26" s="57"/>
      <c r="O26" s="55">
        <f t="shared" si="8"/>
        <v>0</v>
      </c>
      <c r="P26" s="41">
        <f t="shared" si="0"/>
        <v>0</v>
      </c>
      <c r="Q26" s="43">
        <f t="shared" si="3"/>
        <v>0</v>
      </c>
      <c r="R26" s="34"/>
      <c r="S26" s="57"/>
      <c r="T26" s="55">
        <f t="shared" si="4"/>
        <v>0</v>
      </c>
      <c r="U26" s="45">
        <f t="shared" si="5"/>
        <v>0</v>
      </c>
      <c r="V26" s="56">
        <f t="shared" si="6"/>
        <v>0</v>
      </c>
      <c r="W26" s="56">
        <f t="shared" si="7"/>
        <v>0</v>
      </c>
      <c r="Z26" s="35"/>
      <c r="AA26" s="35"/>
      <c r="AB26" s="35"/>
      <c r="AC26" s="35"/>
      <c r="AD26" s="35"/>
    </row>
    <row r="27" spans="1:30" ht="15.75" customHeight="1">
      <c r="A27" s="34"/>
      <c r="B27" s="34"/>
      <c r="C27" s="41">
        <v>2.29</v>
      </c>
      <c r="D27" s="34"/>
      <c r="E27" s="57"/>
      <c r="F27" s="42">
        <f t="shared" si="1"/>
        <v>0</v>
      </c>
      <c r="G27" s="43">
        <f t="shared" si="2"/>
        <v>0</v>
      </c>
      <c r="H27" s="34"/>
      <c r="I27" s="34"/>
      <c r="J27" s="41">
        <v>0.69399999999999995</v>
      </c>
      <c r="K27" s="34"/>
      <c r="L27" s="54"/>
      <c r="M27" s="34"/>
      <c r="N27" s="57"/>
      <c r="O27" s="55">
        <f t="shared" si="8"/>
        <v>0</v>
      </c>
      <c r="P27" s="41">
        <f t="shared" si="0"/>
        <v>0</v>
      </c>
      <c r="Q27" s="43">
        <f t="shared" si="3"/>
        <v>0</v>
      </c>
      <c r="R27" s="34"/>
      <c r="S27" s="57"/>
      <c r="T27" s="55">
        <f t="shared" si="4"/>
        <v>0</v>
      </c>
      <c r="U27" s="45">
        <f t="shared" si="5"/>
        <v>0</v>
      </c>
      <c r="V27" s="56">
        <f t="shared" si="6"/>
        <v>0</v>
      </c>
      <c r="W27" s="56">
        <f t="shared" si="7"/>
        <v>0</v>
      </c>
      <c r="Z27" s="35"/>
      <c r="AA27" s="35"/>
      <c r="AB27" s="35"/>
      <c r="AC27" s="35"/>
      <c r="AD27" s="35"/>
    </row>
    <row r="28" spans="1:30" ht="15.75" customHeight="1">
      <c r="A28" s="34"/>
      <c r="B28" s="34"/>
      <c r="C28" s="41">
        <v>2.29</v>
      </c>
      <c r="D28" s="34"/>
      <c r="E28" s="57"/>
      <c r="F28" s="42">
        <f t="shared" si="1"/>
        <v>0</v>
      </c>
      <c r="G28" s="43">
        <f t="shared" si="2"/>
        <v>0</v>
      </c>
      <c r="H28" s="34"/>
      <c r="I28" s="34"/>
      <c r="J28" s="41">
        <v>0.69399999999999995</v>
      </c>
      <c r="K28" s="34"/>
      <c r="L28" s="54"/>
      <c r="M28" s="34"/>
      <c r="N28" s="57"/>
      <c r="O28" s="55">
        <f t="shared" si="8"/>
        <v>0</v>
      </c>
      <c r="P28" s="41">
        <f t="shared" si="0"/>
        <v>0</v>
      </c>
      <c r="Q28" s="43">
        <f t="shared" si="3"/>
        <v>0</v>
      </c>
      <c r="R28" s="34"/>
      <c r="S28" s="57"/>
      <c r="T28" s="55">
        <f t="shared" si="4"/>
        <v>0</v>
      </c>
      <c r="U28" s="45">
        <f t="shared" si="5"/>
        <v>0</v>
      </c>
      <c r="V28" s="56">
        <f t="shared" si="6"/>
        <v>0</v>
      </c>
      <c r="W28" s="56">
        <f t="shared" si="7"/>
        <v>0</v>
      </c>
      <c r="Z28" s="35"/>
      <c r="AA28" s="35"/>
      <c r="AB28" s="35"/>
      <c r="AC28" s="35"/>
      <c r="AD28" s="35"/>
    </row>
    <row r="29" spans="1:30" ht="15.75" customHeight="1">
      <c r="A29" s="34"/>
      <c r="B29" s="34"/>
      <c r="C29" s="41">
        <v>2.29</v>
      </c>
      <c r="D29" s="34"/>
      <c r="E29" s="57"/>
      <c r="F29" s="42">
        <f t="shared" si="1"/>
        <v>0</v>
      </c>
      <c r="G29" s="43">
        <f t="shared" si="2"/>
        <v>0</v>
      </c>
      <c r="H29" s="34"/>
      <c r="I29" s="34"/>
      <c r="J29" s="41">
        <v>0.69399999999999995</v>
      </c>
      <c r="K29" s="34"/>
      <c r="L29" s="54"/>
      <c r="M29" s="34"/>
      <c r="N29" s="57"/>
      <c r="O29" s="55">
        <f t="shared" si="8"/>
        <v>0</v>
      </c>
      <c r="P29" s="41">
        <f t="shared" si="0"/>
        <v>0</v>
      </c>
      <c r="Q29" s="43">
        <f t="shared" si="3"/>
        <v>0</v>
      </c>
      <c r="R29" s="34"/>
      <c r="S29" s="57"/>
      <c r="T29" s="55">
        <f t="shared" si="4"/>
        <v>0</v>
      </c>
      <c r="U29" s="45">
        <f t="shared" si="5"/>
        <v>0</v>
      </c>
      <c r="V29" s="56">
        <f t="shared" si="6"/>
        <v>0</v>
      </c>
      <c r="W29" s="56">
        <f t="shared" si="7"/>
        <v>0</v>
      </c>
      <c r="Z29" s="35"/>
      <c r="AA29" s="35"/>
      <c r="AB29" s="35"/>
      <c r="AC29" s="35"/>
      <c r="AD29" s="35"/>
    </row>
    <row r="30" spans="1:30" ht="15.75" customHeight="1">
      <c r="A30" s="34"/>
      <c r="B30" s="34"/>
      <c r="C30" s="41">
        <v>2.29</v>
      </c>
      <c r="D30" s="34"/>
      <c r="E30" s="57"/>
      <c r="F30" s="42">
        <f t="shared" si="1"/>
        <v>0</v>
      </c>
      <c r="G30" s="43">
        <f t="shared" si="2"/>
        <v>0</v>
      </c>
      <c r="H30" s="34"/>
      <c r="I30" s="34"/>
      <c r="J30" s="41">
        <v>0.69399999999999995</v>
      </c>
      <c r="K30" s="34"/>
      <c r="L30" s="54"/>
      <c r="M30" s="34"/>
      <c r="N30" s="57"/>
      <c r="O30" s="55">
        <f t="shared" si="8"/>
        <v>0</v>
      </c>
      <c r="P30" s="41">
        <f t="shared" si="0"/>
        <v>0</v>
      </c>
      <c r="Q30" s="43">
        <f t="shared" si="3"/>
        <v>0</v>
      </c>
      <c r="R30" s="34"/>
      <c r="S30" s="57"/>
      <c r="T30" s="55">
        <f t="shared" si="4"/>
        <v>0</v>
      </c>
      <c r="U30" s="45">
        <f t="shared" si="5"/>
        <v>0</v>
      </c>
      <c r="V30" s="56">
        <f t="shared" si="6"/>
        <v>0</v>
      </c>
      <c r="W30" s="56">
        <f t="shared" si="7"/>
        <v>0</v>
      </c>
    </row>
    <row r="31" spans="1:30" ht="15.75" customHeight="1">
      <c r="A31" s="34"/>
      <c r="B31" s="34"/>
      <c r="C31" s="41">
        <v>2.29</v>
      </c>
      <c r="D31" s="34"/>
      <c r="E31" s="57"/>
      <c r="F31" s="42">
        <f t="shared" si="1"/>
        <v>0</v>
      </c>
      <c r="G31" s="43">
        <f t="shared" si="2"/>
        <v>0</v>
      </c>
      <c r="H31" s="34"/>
      <c r="I31" s="34"/>
      <c r="J31" s="41">
        <v>0.69399999999999995</v>
      </c>
      <c r="K31" s="34"/>
      <c r="L31" s="54"/>
      <c r="M31" s="34"/>
      <c r="N31" s="57"/>
      <c r="O31" s="55">
        <f t="shared" si="8"/>
        <v>0</v>
      </c>
      <c r="P31" s="41">
        <f t="shared" si="0"/>
        <v>0</v>
      </c>
      <c r="Q31" s="43">
        <f t="shared" si="3"/>
        <v>0</v>
      </c>
      <c r="R31" s="34"/>
      <c r="S31" s="57"/>
      <c r="T31" s="55">
        <f t="shared" si="4"/>
        <v>0</v>
      </c>
      <c r="U31" s="45">
        <f t="shared" si="5"/>
        <v>0</v>
      </c>
      <c r="V31" s="56">
        <f t="shared" si="6"/>
        <v>0</v>
      </c>
      <c r="W31" s="56">
        <f t="shared" si="7"/>
        <v>0</v>
      </c>
    </row>
    <row r="32" spans="1:30" ht="15.75" customHeight="1">
      <c r="A32" s="34"/>
      <c r="B32" s="34"/>
      <c r="C32" s="41">
        <v>2.29</v>
      </c>
      <c r="D32" s="34"/>
      <c r="E32" s="57"/>
      <c r="F32" s="42">
        <f t="shared" si="1"/>
        <v>0</v>
      </c>
      <c r="G32" s="43">
        <f t="shared" si="2"/>
        <v>0</v>
      </c>
      <c r="H32" s="34"/>
      <c r="I32" s="34"/>
      <c r="J32" s="41">
        <v>0.69399999999999995</v>
      </c>
      <c r="K32" s="34"/>
      <c r="L32" s="54"/>
      <c r="M32" s="34"/>
      <c r="N32" s="57"/>
      <c r="O32" s="55">
        <f t="shared" si="8"/>
        <v>0</v>
      </c>
      <c r="P32" s="41">
        <f t="shared" si="0"/>
        <v>0</v>
      </c>
      <c r="Q32" s="43">
        <f t="shared" si="3"/>
        <v>0</v>
      </c>
      <c r="R32" s="34"/>
      <c r="S32" s="57"/>
      <c r="T32" s="55">
        <f t="shared" si="4"/>
        <v>0</v>
      </c>
      <c r="U32" s="45">
        <f t="shared" si="5"/>
        <v>0</v>
      </c>
      <c r="V32" s="56">
        <f t="shared" si="6"/>
        <v>0</v>
      </c>
      <c r="W32" s="56">
        <f t="shared" si="7"/>
        <v>0</v>
      </c>
    </row>
    <row r="33" spans="1:23" ht="15.75" customHeight="1">
      <c r="A33" s="34"/>
      <c r="B33" s="34"/>
      <c r="C33" s="41">
        <v>2.29</v>
      </c>
      <c r="D33" s="34"/>
      <c r="E33" s="57"/>
      <c r="F33" s="42">
        <f t="shared" si="1"/>
        <v>0</v>
      </c>
      <c r="G33" s="43">
        <f t="shared" si="2"/>
        <v>0</v>
      </c>
      <c r="H33" s="34"/>
      <c r="I33" s="34"/>
      <c r="J33" s="41">
        <v>0.69399999999999995</v>
      </c>
      <c r="K33" s="34"/>
      <c r="L33" s="54"/>
      <c r="M33" s="34"/>
      <c r="N33" s="57"/>
      <c r="O33" s="55">
        <f t="shared" si="8"/>
        <v>0</v>
      </c>
      <c r="P33" s="41">
        <f t="shared" si="0"/>
        <v>0</v>
      </c>
      <c r="Q33" s="43">
        <f t="shared" si="3"/>
        <v>0</v>
      </c>
      <c r="R33" s="34"/>
      <c r="S33" s="57"/>
      <c r="T33" s="55">
        <f t="shared" si="4"/>
        <v>0</v>
      </c>
      <c r="U33" s="45">
        <f t="shared" si="5"/>
        <v>0</v>
      </c>
      <c r="V33" s="56">
        <f t="shared" si="6"/>
        <v>0</v>
      </c>
      <c r="W33" s="56">
        <f t="shared" si="7"/>
        <v>0</v>
      </c>
    </row>
    <row r="34" spans="1:23" ht="15.75" customHeight="1">
      <c r="A34" s="34"/>
      <c r="B34" s="34"/>
      <c r="C34" s="41">
        <v>2.29</v>
      </c>
      <c r="D34" s="34"/>
      <c r="E34" s="57"/>
      <c r="F34" s="42">
        <f t="shared" si="1"/>
        <v>0</v>
      </c>
      <c r="G34" s="43">
        <f t="shared" si="2"/>
        <v>0</v>
      </c>
      <c r="H34" s="34"/>
      <c r="I34" s="34"/>
      <c r="J34" s="41">
        <v>0.69399999999999995</v>
      </c>
      <c r="K34" s="34"/>
      <c r="L34" s="54"/>
      <c r="M34" s="34"/>
      <c r="N34" s="57"/>
      <c r="O34" s="55">
        <f t="shared" si="8"/>
        <v>0</v>
      </c>
      <c r="P34" s="41">
        <f t="shared" si="0"/>
        <v>0</v>
      </c>
      <c r="Q34" s="43">
        <f t="shared" si="3"/>
        <v>0</v>
      </c>
      <c r="R34" s="34"/>
      <c r="S34" s="57"/>
      <c r="T34" s="55">
        <f t="shared" si="4"/>
        <v>0</v>
      </c>
      <c r="U34" s="45">
        <f t="shared" si="5"/>
        <v>0</v>
      </c>
      <c r="V34" s="56">
        <f t="shared" si="6"/>
        <v>0</v>
      </c>
      <c r="W34" s="56">
        <f t="shared" si="7"/>
        <v>0</v>
      </c>
    </row>
    <row r="35" spans="1:23" ht="15.75" customHeight="1">
      <c r="A35" s="34"/>
      <c r="B35" s="34"/>
      <c r="C35" s="41">
        <v>2.29</v>
      </c>
      <c r="D35" s="34"/>
      <c r="E35" s="57"/>
      <c r="F35" s="42">
        <f t="shared" si="1"/>
        <v>0</v>
      </c>
      <c r="G35" s="43">
        <f t="shared" si="2"/>
        <v>0</v>
      </c>
      <c r="H35" s="34"/>
      <c r="I35" s="34"/>
      <c r="J35" s="41">
        <v>0.69399999999999995</v>
      </c>
      <c r="K35" s="34"/>
      <c r="L35" s="54"/>
      <c r="M35" s="34"/>
      <c r="N35" s="57"/>
      <c r="O35" s="55">
        <f t="shared" si="8"/>
        <v>0</v>
      </c>
      <c r="P35" s="41">
        <f t="shared" si="0"/>
        <v>0</v>
      </c>
      <c r="Q35" s="43">
        <f t="shared" si="3"/>
        <v>0</v>
      </c>
      <c r="R35" s="34"/>
      <c r="S35" s="57"/>
      <c r="T35" s="55">
        <f t="shared" si="4"/>
        <v>0</v>
      </c>
      <c r="U35" s="45">
        <f t="shared" si="5"/>
        <v>0</v>
      </c>
      <c r="V35" s="56">
        <f t="shared" si="6"/>
        <v>0</v>
      </c>
      <c r="W35" s="56">
        <f t="shared" si="7"/>
        <v>0</v>
      </c>
    </row>
    <row r="36" spans="1:23" ht="15.75" customHeight="1">
      <c r="A36" s="34"/>
      <c r="B36" s="34"/>
      <c r="C36" s="41">
        <v>2.29</v>
      </c>
      <c r="D36" s="34"/>
      <c r="E36" s="57"/>
      <c r="F36" s="42">
        <f t="shared" si="1"/>
        <v>0</v>
      </c>
      <c r="G36" s="43">
        <f t="shared" si="2"/>
        <v>0</v>
      </c>
      <c r="H36" s="34"/>
      <c r="I36" s="34"/>
      <c r="J36" s="41">
        <v>0.69399999999999995</v>
      </c>
      <c r="K36" s="34"/>
      <c r="L36" s="54"/>
      <c r="M36" s="34"/>
      <c r="N36" s="57"/>
      <c r="O36" s="55">
        <f t="shared" si="8"/>
        <v>0</v>
      </c>
      <c r="P36" s="41">
        <f t="shared" si="0"/>
        <v>0</v>
      </c>
      <c r="Q36" s="43">
        <f t="shared" si="3"/>
        <v>0</v>
      </c>
      <c r="R36" s="34"/>
      <c r="S36" s="57"/>
      <c r="T36" s="55">
        <f t="shared" si="4"/>
        <v>0</v>
      </c>
      <c r="U36" s="45">
        <f t="shared" si="5"/>
        <v>0</v>
      </c>
      <c r="V36" s="56">
        <f t="shared" si="6"/>
        <v>0</v>
      </c>
      <c r="W36" s="56">
        <f t="shared" si="7"/>
        <v>0</v>
      </c>
    </row>
  </sheetData>
  <mergeCells count="16">
    <mergeCell ref="B3:D3"/>
    <mergeCell ref="E3:F3"/>
    <mergeCell ref="B4:D4"/>
    <mergeCell ref="E4:F4"/>
    <mergeCell ref="B5:D5"/>
    <mergeCell ref="U14:U15"/>
    <mergeCell ref="V14:V15"/>
    <mergeCell ref="W14:W15"/>
    <mergeCell ref="E5:F5"/>
    <mergeCell ref="B6:D6"/>
    <mergeCell ref="E6:F6"/>
    <mergeCell ref="B7:D7"/>
    <mergeCell ref="E7:F7"/>
    <mergeCell ref="A14:G14"/>
    <mergeCell ref="H14:I14"/>
    <mergeCell ref="Q14:Q15"/>
  </mergeCells>
  <phoneticPr fontId="2"/>
  <dataValidations count="1">
    <dataValidation type="list" allowBlank="1" showInputMessage="1" showErrorMessage="1" sqref="L16:L36 R22:R42" xr:uid="{028B5785-EF6E-4EAC-B018-D397EC374636}">
      <formula1>$AC$15:$AC$16</formula1>
    </dataValidation>
  </dataValidations>
  <pageMargins left="3.937007874015748E-2" right="3.937007874015748E-2" top="0.74803149606299213" bottom="0.74803149606299213" header="0.31496062992125984" footer="0.31496062992125984"/>
  <pageSetup paperSize="9" scale="6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L17"/>
  <sheetViews>
    <sheetView showGridLines="0" workbookViewId="0">
      <selection activeCell="J16" sqref="J16"/>
    </sheetView>
  </sheetViews>
  <sheetFormatPr defaultRowHeight="18"/>
  <cols>
    <col min="2" max="2" width="3.8984375" style="5" bestFit="1" customWidth="1"/>
    <col min="3" max="3" width="17.59765625" customWidth="1"/>
    <col min="5" max="5" width="11.3984375" style="5" bestFit="1" customWidth="1"/>
    <col min="6" max="6" width="26.8984375" customWidth="1"/>
    <col min="8" max="8" width="3.8984375" bestFit="1" customWidth="1"/>
    <col min="9" max="9" width="17.59765625" customWidth="1"/>
    <col min="11" max="11" width="14.09765625" bestFit="1" customWidth="1"/>
    <col min="12" max="12" width="27.59765625" customWidth="1"/>
  </cols>
  <sheetData>
    <row r="3" spans="2:12">
      <c r="B3" s="12"/>
      <c r="C3" s="13" t="s">
        <v>56</v>
      </c>
      <c r="D3" s="13"/>
      <c r="E3" s="14"/>
      <c r="F3" t="s">
        <v>58</v>
      </c>
      <c r="H3" s="12"/>
      <c r="I3" s="13" t="s">
        <v>57</v>
      </c>
      <c r="J3" s="13"/>
      <c r="K3" s="14"/>
      <c r="L3" t="s">
        <v>59</v>
      </c>
    </row>
    <row r="4" spans="2:12">
      <c r="B4" s="8" t="s">
        <v>39</v>
      </c>
      <c r="C4" s="9" t="s">
        <v>29</v>
      </c>
      <c r="D4" s="10">
        <v>2.29</v>
      </c>
      <c r="E4" s="15" t="s">
        <v>32</v>
      </c>
      <c r="F4" t="s">
        <v>114</v>
      </c>
      <c r="H4" s="8" t="s">
        <v>39</v>
      </c>
      <c r="I4" s="9" t="s">
        <v>29</v>
      </c>
      <c r="J4" s="46">
        <v>0.69399999999999995</v>
      </c>
      <c r="K4" s="15" t="s">
        <v>46</v>
      </c>
      <c r="L4" t="s">
        <v>124</v>
      </c>
    </row>
    <row r="5" spans="2:12">
      <c r="B5" s="8" t="s">
        <v>40</v>
      </c>
      <c r="C5" s="9" t="s">
        <v>5</v>
      </c>
      <c r="D5" s="16">
        <f>電気自動車計算シート!D16</f>
        <v>20.9</v>
      </c>
      <c r="E5" s="15" t="s">
        <v>33</v>
      </c>
      <c r="F5" t="s">
        <v>38</v>
      </c>
      <c r="H5" s="8" t="s">
        <v>40</v>
      </c>
      <c r="I5" s="9" t="s">
        <v>44</v>
      </c>
      <c r="J5" s="30">
        <f>電気自動車計算シート!K16</f>
        <v>0.124</v>
      </c>
      <c r="K5" s="15" t="s">
        <v>47</v>
      </c>
      <c r="L5" t="s">
        <v>131</v>
      </c>
    </row>
    <row r="6" spans="2:12">
      <c r="B6" s="8" t="s">
        <v>41</v>
      </c>
      <c r="C6" s="9" t="s">
        <v>3</v>
      </c>
      <c r="D6" s="17">
        <v>3556.8</v>
      </c>
      <c r="E6" s="15" t="s">
        <v>34</v>
      </c>
      <c r="F6" s="6" t="s">
        <v>130</v>
      </c>
      <c r="H6" s="8" t="s">
        <v>41</v>
      </c>
      <c r="I6" s="9" t="s">
        <v>3</v>
      </c>
      <c r="J6" s="17">
        <f>D6</f>
        <v>3556.8</v>
      </c>
      <c r="K6" s="15" t="s">
        <v>34</v>
      </c>
      <c r="L6" s="6" t="s">
        <v>130</v>
      </c>
    </row>
    <row r="7" spans="2:12">
      <c r="B7" s="8" t="s">
        <v>42</v>
      </c>
      <c r="C7" s="9" t="s">
        <v>30</v>
      </c>
      <c r="D7" s="11">
        <f>D6/D5</f>
        <v>170.18181818181822</v>
      </c>
      <c r="E7" s="15" t="s">
        <v>35</v>
      </c>
      <c r="F7" s="7" t="s">
        <v>61</v>
      </c>
      <c r="H7" s="8" t="s">
        <v>42</v>
      </c>
      <c r="I7" s="9" t="s">
        <v>45</v>
      </c>
      <c r="J7" s="11">
        <f>J5*J6</f>
        <v>441.04320000000001</v>
      </c>
      <c r="K7" s="15" t="s">
        <v>48</v>
      </c>
      <c r="L7" t="s">
        <v>53</v>
      </c>
    </row>
    <row r="8" spans="2:12">
      <c r="B8" s="8" t="s">
        <v>43</v>
      </c>
      <c r="C8" s="9" t="s">
        <v>31</v>
      </c>
      <c r="D8" s="11">
        <f>D4*D7</f>
        <v>389.71636363636372</v>
      </c>
      <c r="E8" s="15" t="s">
        <v>36</v>
      </c>
      <c r="F8" s="6" t="s">
        <v>52</v>
      </c>
      <c r="H8" s="8" t="s">
        <v>43</v>
      </c>
      <c r="I8" s="9" t="s">
        <v>31</v>
      </c>
      <c r="J8" s="11">
        <f>J4*J7</f>
        <v>306.08398080000001</v>
      </c>
      <c r="K8" s="15" t="s">
        <v>36</v>
      </c>
      <c r="L8" t="s">
        <v>54</v>
      </c>
    </row>
    <row r="10" spans="2:12">
      <c r="B10" s="5" t="s">
        <v>115</v>
      </c>
      <c r="C10" s="47" t="s">
        <v>126</v>
      </c>
    </row>
    <row r="11" spans="2:12">
      <c r="C11" s="48" t="s">
        <v>127</v>
      </c>
    </row>
    <row r="13" spans="2:12">
      <c r="B13" s="5" t="s">
        <v>125</v>
      </c>
      <c r="C13" t="s">
        <v>128</v>
      </c>
    </row>
    <row r="14" spans="2:12">
      <c r="C14" s="48" t="s">
        <v>127</v>
      </c>
    </row>
    <row r="17" spans="2:2">
      <c r="B17" s="50" t="s">
        <v>132</v>
      </c>
    </row>
  </sheetData>
  <phoneticPr fontId="2"/>
  <hyperlinks>
    <hyperlink ref="C14" r:id="rId1" xr:uid="{84936256-35DA-4AC4-852C-66225711916E}"/>
    <hyperlink ref="C11" r:id="rId2" xr:uid="{57A51569-2D90-4185-9A21-1DB80FD2D03F}"/>
  </hyperlinks>
  <pageMargins left="0.7" right="0.7" top="0.75" bottom="0.75" header="0.3" footer="0.3"/>
  <pageSetup paperSize="9" scale="76"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8"/>
  <sheetViews>
    <sheetView workbookViewId="0">
      <selection activeCell="E19" sqref="E19"/>
    </sheetView>
  </sheetViews>
  <sheetFormatPr defaultColWidth="9" defaultRowHeight="15"/>
  <cols>
    <col min="1" max="1" width="9" style="37"/>
    <col min="2" max="2" width="23.5" style="37" bestFit="1" customWidth="1"/>
    <col min="3" max="3" width="58.09765625" style="37" customWidth="1"/>
    <col min="4" max="4" width="24.5" style="37" customWidth="1"/>
    <col min="5" max="5" width="75.5" style="37" bestFit="1" customWidth="1"/>
    <col min="6" max="16384" width="9" style="37"/>
  </cols>
  <sheetData>
    <row r="1" spans="2:6" ht="18.600000000000001">
      <c r="B1" s="40" t="s">
        <v>177</v>
      </c>
    </row>
    <row r="2" spans="2:6" ht="18.600000000000001">
      <c r="B2" s="40"/>
    </row>
    <row r="3" spans="2:6">
      <c r="B3" s="44" t="s">
        <v>120</v>
      </c>
      <c r="C3" s="44" t="s">
        <v>171</v>
      </c>
      <c r="D3" s="44" t="s">
        <v>111</v>
      </c>
      <c r="E3" s="44" t="s">
        <v>113</v>
      </c>
    </row>
    <row r="4" spans="2:6" ht="60">
      <c r="B4" s="75" t="s">
        <v>169</v>
      </c>
      <c r="C4" s="76" t="s">
        <v>170</v>
      </c>
      <c r="D4" s="38" t="s">
        <v>173</v>
      </c>
      <c r="E4" s="38" t="s">
        <v>172</v>
      </c>
      <c r="F4" s="39"/>
    </row>
    <row r="5" spans="2:6" ht="45">
      <c r="B5" s="75" t="s">
        <v>174</v>
      </c>
      <c r="C5" s="76" t="s">
        <v>170</v>
      </c>
      <c r="D5" s="38" t="s">
        <v>175</v>
      </c>
      <c r="E5" s="38" t="s">
        <v>176</v>
      </c>
      <c r="F5" s="39"/>
    </row>
    <row r="8" spans="2:6" ht="18.600000000000001">
      <c r="B8" s="40" t="s">
        <v>180</v>
      </c>
    </row>
  </sheetData>
  <phoneticPr fontId="2"/>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L154"/>
  <sheetViews>
    <sheetView workbookViewId="0">
      <selection activeCell="B75" sqref="B75"/>
    </sheetView>
  </sheetViews>
  <sheetFormatPr defaultRowHeight="18"/>
  <cols>
    <col min="2" max="2" width="3.8984375" style="5" bestFit="1" customWidth="1"/>
    <col min="3" max="3" width="17.59765625" customWidth="1"/>
    <col min="5" max="5" width="11.3984375" style="5" bestFit="1" customWidth="1"/>
    <col min="6" max="6" width="26.8984375" customWidth="1"/>
    <col min="8" max="8" width="3.8984375" bestFit="1" customWidth="1"/>
    <col min="9" max="9" width="17.59765625" customWidth="1"/>
    <col min="11" max="11" width="14.09765625" bestFit="1" customWidth="1"/>
    <col min="12" max="12" width="27.59765625" customWidth="1"/>
  </cols>
  <sheetData>
    <row r="3" spans="2:12">
      <c r="B3" s="12"/>
      <c r="C3" s="13" t="s">
        <v>56</v>
      </c>
      <c r="D3" s="13"/>
      <c r="E3" s="14"/>
      <c r="F3" t="s">
        <v>58</v>
      </c>
      <c r="H3" s="12"/>
      <c r="I3" s="13" t="s">
        <v>57</v>
      </c>
      <c r="J3" s="13"/>
      <c r="K3" s="14"/>
      <c r="L3" t="s">
        <v>59</v>
      </c>
    </row>
    <row r="4" spans="2:12">
      <c r="B4" s="8" t="s">
        <v>39</v>
      </c>
      <c r="C4" s="9" t="s">
        <v>29</v>
      </c>
      <c r="D4" s="10">
        <v>2.3220000000000001</v>
      </c>
      <c r="E4" s="15" t="s">
        <v>32</v>
      </c>
      <c r="F4" t="s">
        <v>37</v>
      </c>
      <c r="H4" s="8" t="s">
        <v>39</v>
      </c>
      <c r="I4" s="9" t="s">
        <v>29</v>
      </c>
      <c r="J4" s="10">
        <v>0.71</v>
      </c>
      <c r="K4" s="15" t="s">
        <v>46</v>
      </c>
      <c r="L4" t="s">
        <v>50</v>
      </c>
    </row>
    <row r="5" spans="2:12">
      <c r="B5" s="8" t="s">
        <v>40</v>
      </c>
      <c r="C5" s="9" t="s">
        <v>5</v>
      </c>
      <c r="D5" s="16">
        <v>20.9</v>
      </c>
      <c r="E5" s="15" t="s">
        <v>33</v>
      </c>
      <c r="F5" t="s">
        <v>38</v>
      </c>
      <c r="H5" s="8" t="s">
        <v>40</v>
      </c>
      <c r="I5" s="9" t="s">
        <v>44</v>
      </c>
      <c r="J5" s="16">
        <v>0.14000000000000001</v>
      </c>
      <c r="K5" s="15" t="s">
        <v>47</v>
      </c>
      <c r="L5" t="s">
        <v>51</v>
      </c>
    </row>
    <row r="6" spans="2:12">
      <c r="B6" s="8" t="s">
        <v>41</v>
      </c>
      <c r="C6" s="9" t="s">
        <v>3</v>
      </c>
      <c r="D6" s="17">
        <v>10000</v>
      </c>
      <c r="E6" s="15" t="s">
        <v>34</v>
      </c>
      <c r="F6" s="6" t="s">
        <v>60</v>
      </c>
      <c r="H6" s="8" t="s">
        <v>41</v>
      </c>
      <c r="I6" s="9" t="s">
        <v>3</v>
      </c>
      <c r="J6" s="17">
        <f>D6</f>
        <v>10000</v>
      </c>
      <c r="K6" s="15" t="s">
        <v>34</v>
      </c>
      <c r="L6" s="6" t="s">
        <v>60</v>
      </c>
    </row>
    <row r="7" spans="2:12">
      <c r="B7" s="8" t="s">
        <v>42</v>
      </c>
      <c r="C7" s="9" t="s">
        <v>30</v>
      </c>
      <c r="D7" s="11">
        <f>D6/D5</f>
        <v>478.46889952153111</v>
      </c>
      <c r="E7" s="15" t="s">
        <v>35</v>
      </c>
      <c r="F7" s="7" t="s">
        <v>61</v>
      </c>
      <c r="H7" s="8" t="s">
        <v>42</v>
      </c>
      <c r="I7" s="9" t="s">
        <v>45</v>
      </c>
      <c r="J7" s="11">
        <f>J5*J6</f>
        <v>1400.0000000000002</v>
      </c>
      <c r="K7" s="15" t="s">
        <v>48</v>
      </c>
      <c r="L7" t="s">
        <v>53</v>
      </c>
    </row>
    <row r="8" spans="2:12">
      <c r="B8" s="8" t="s">
        <v>43</v>
      </c>
      <c r="C8" s="9" t="s">
        <v>31</v>
      </c>
      <c r="D8" s="11">
        <f>D4*D7</f>
        <v>1111.0047846889952</v>
      </c>
      <c r="E8" s="15" t="s">
        <v>36</v>
      </c>
      <c r="F8" s="6" t="s">
        <v>52</v>
      </c>
      <c r="H8" s="8" t="s">
        <v>43</v>
      </c>
      <c r="I8" s="9" t="s">
        <v>31</v>
      </c>
      <c r="J8" s="11">
        <f>J4*J7</f>
        <v>994.00000000000011</v>
      </c>
      <c r="K8" s="15" t="s">
        <v>36</v>
      </c>
      <c r="L8" t="s">
        <v>54</v>
      </c>
    </row>
    <row r="9" spans="2:12">
      <c r="H9" s="8" t="s">
        <v>62</v>
      </c>
      <c r="I9" s="9" t="s">
        <v>64</v>
      </c>
      <c r="J9" s="11">
        <f>D8-J8</f>
        <v>117.00478468899507</v>
      </c>
      <c r="K9" s="15" t="s">
        <v>49</v>
      </c>
      <c r="L9" t="s">
        <v>55</v>
      </c>
    </row>
    <row r="10" spans="2:12">
      <c r="H10" s="8" t="s">
        <v>63</v>
      </c>
      <c r="I10" s="9" t="s">
        <v>65</v>
      </c>
      <c r="J10" s="17">
        <v>30</v>
      </c>
      <c r="K10" s="15" t="s">
        <v>66</v>
      </c>
      <c r="L10" t="s">
        <v>67</v>
      </c>
    </row>
    <row r="11" spans="2:12">
      <c r="H11" s="8" t="s">
        <v>68</v>
      </c>
      <c r="I11" s="9" t="s">
        <v>69</v>
      </c>
      <c r="J11" s="11">
        <f>J9*J10</f>
        <v>3510.143540669852</v>
      </c>
      <c r="K11" s="15" t="s">
        <v>49</v>
      </c>
    </row>
    <row r="14" spans="2:12">
      <c r="B14" s="12"/>
      <c r="C14" s="13" t="s">
        <v>56</v>
      </c>
      <c r="D14" s="13"/>
      <c r="E14" s="14"/>
      <c r="F14" t="s">
        <v>77</v>
      </c>
      <c r="H14" s="12"/>
      <c r="I14" s="13" t="s">
        <v>57</v>
      </c>
      <c r="J14" s="13"/>
      <c r="K14" s="14"/>
      <c r="L14" t="s">
        <v>76</v>
      </c>
    </row>
    <row r="15" spans="2:12">
      <c r="B15" s="8" t="s">
        <v>39</v>
      </c>
      <c r="C15" s="9" t="s">
        <v>29</v>
      </c>
      <c r="D15" s="10">
        <v>2.3220000000000001</v>
      </c>
      <c r="E15" s="15" t="s">
        <v>32</v>
      </c>
      <c r="F15" t="s">
        <v>37</v>
      </c>
      <c r="H15" s="8" t="s">
        <v>39</v>
      </c>
      <c r="I15" s="9" t="s">
        <v>29</v>
      </c>
      <c r="J15" s="10">
        <v>0.71</v>
      </c>
      <c r="K15" s="15" t="s">
        <v>46</v>
      </c>
      <c r="L15" t="s">
        <v>50</v>
      </c>
    </row>
    <row r="16" spans="2:12">
      <c r="B16" s="8" t="s">
        <v>40</v>
      </c>
      <c r="C16" s="9" t="s">
        <v>5</v>
      </c>
      <c r="D16" s="16">
        <v>16.399999999999999</v>
      </c>
      <c r="E16" s="15" t="s">
        <v>33</v>
      </c>
      <c r="F16" t="s">
        <v>81</v>
      </c>
      <c r="H16" s="8" t="s">
        <v>40</v>
      </c>
      <c r="I16" s="9" t="s">
        <v>44</v>
      </c>
      <c r="J16" s="16">
        <v>0.16600000000000001</v>
      </c>
      <c r="K16" s="15" t="s">
        <v>47</v>
      </c>
      <c r="L16" t="s">
        <v>75</v>
      </c>
    </row>
    <row r="17" spans="2:12">
      <c r="B17" s="8" t="s">
        <v>41</v>
      </c>
      <c r="C17" s="9" t="s">
        <v>3</v>
      </c>
      <c r="D17" s="17">
        <v>10000</v>
      </c>
      <c r="E17" s="15" t="s">
        <v>34</v>
      </c>
      <c r="F17" s="6" t="s">
        <v>60</v>
      </c>
      <c r="H17" s="8" t="s">
        <v>41</v>
      </c>
      <c r="I17" s="9" t="s">
        <v>3</v>
      </c>
      <c r="J17" s="17">
        <f>D17</f>
        <v>10000</v>
      </c>
      <c r="K17" s="15" t="s">
        <v>34</v>
      </c>
      <c r="L17" s="6" t="s">
        <v>60</v>
      </c>
    </row>
    <row r="18" spans="2:12">
      <c r="B18" s="8" t="s">
        <v>42</v>
      </c>
      <c r="C18" s="9" t="s">
        <v>30</v>
      </c>
      <c r="D18" s="11">
        <f>D17/D16</f>
        <v>609.75609756097572</v>
      </c>
      <c r="E18" s="15" t="s">
        <v>35</v>
      </c>
      <c r="F18" s="7" t="s">
        <v>61</v>
      </c>
      <c r="H18" s="8" t="s">
        <v>42</v>
      </c>
      <c r="I18" s="9" t="s">
        <v>45</v>
      </c>
      <c r="J18" s="11">
        <f>J16*J17</f>
        <v>1660</v>
      </c>
      <c r="K18" s="15" t="s">
        <v>48</v>
      </c>
      <c r="L18" t="s">
        <v>53</v>
      </c>
    </row>
    <row r="19" spans="2:12">
      <c r="B19" s="8" t="s">
        <v>43</v>
      </c>
      <c r="C19" s="9" t="s">
        <v>31</v>
      </c>
      <c r="D19" s="11">
        <f>D15*D18</f>
        <v>1415.8536585365857</v>
      </c>
      <c r="E19" s="15" t="s">
        <v>36</v>
      </c>
      <c r="F19" s="6" t="s">
        <v>52</v>
      </c>
      <c r="H19" s="8" t="s">
        <v>43</v>
      </c>
      <c r="I19" s="9" t="s">
        <v>31</v>
      </c>
      <c r="J19" s="11">
        <f>J15*J18</f>
        <v>1178.5999999999999</v>
      </c>
      <c r="K19" s="15" t="s">
        <v>36</v>
      </c>
      <c r="L19" t="s">
        <v>54</v>
      </c>
    </row>
    <row r="20" spans="2:12">
      <c r="H20" s="8" t="s">
        <v>62</v>
      </c>
      <c r="I20" s="9" t="s">
        <v>64</v>
      </c>
      <c r="J20" s="11">
        <f>D19-J19</f>
        <v>237.25365853658582</v>
      </c>
      <c r="K20" s="15" t="s">
        <v>49</v>
      </c>
      <c r="L20" t="s">
        <v>55</v>
      </c>
    </row>
    <row r="21" spans="2:12">
      <c r="H21" s="8" t="s">
        <v>63</v>
      </c>
      <c r="I21" s="9" t="s">
        <v>65</v>
      </c>
      <c r="J21" s="17">
        <v>30</v>
      </c>
      <c r="K21" s="15" t="s">
        <v>66</v>
      </c>
      <c r="L21" t="s">
        <v>67</v>
      </c>
    </row>
    <row r="22" spans="2:12">
      <c r="H22" s="8" t="s">
        <v>68</v>
      </c>
      <c r="I22" s="9" t="s">
        <v>69</v>
      </c>
      <c r="J22" s="11">
        <f>J20*J21</f>
        <v>7117.6097560975741</v>
      </c>
      <c r="K22" s="15" t="s">
        <v>49</v>
      </c>
    </row>
    <row r="25" spans="2:12">
      <c r="B25" s="12"/>
      <c r="C25" s="13" t="s">
        <v>56</v>
      </c>
      <c r="D25" s="13"/>
      <c r="E25" s="25"/>
      <c r="F25" s="26" t="s">
        <v>79</v>
      </c>
      <c r="H25" s="12"/>
      <c r="I25" s="13" t="s">
        <v>57</v>
      </c>
      <c r="J25" s="13"/>
      <c r="K25" s="14"/>
      <c r="L25" t="s">
        <v>78</v>
      </c>
    </row>
    <row r="26" spans="2:12">
      <c r="B26" s="8" t="s">
        <v>39</v>
      </c>
      <c r="C26" s="9" t="s">
        <v>29</v>
      </c>
      <c r="D26" s="21">
        <v>2.3220000000000001</v>
      </c>
      <c r="E26" s="27" t="s">
        <v>32</v>
      </c>
      <c r="F26" s="26" t="s">
        <v>37</v>
      </c>
      <c r="H26" s="8" t="s">
        <v>39</v>
      </c>
      <c r="I26" s="9" t="s">
        <v>29</v>
      </c>
      <c r="J26" s="10">
        <v>0.71</v>
      </c>
      <c r="K26" s="15" t="s">
        <v>46</v>
      </c>
      <c r="L26" t="s">
        <v>50</v>
      </c>
    </row>
    <row r="27" spans="2:12">
      <c r="B27" s="8" t="s">
        <v>40</v>
      </c>
      <c r="C27" s="9" t="s">
        <v>5</v>
      </c>
      <c r="D27" s="22">
        <v>15.2</v>
      </c>
      <c r="E27" s="27" t="s">
        <v>33</v>
      </c>
      <c r="F27" s="26" t="s">
        <v>82</v>
      </c>
      <c r="H27" s="8" t="s">
        <v>40</v>
      </c>
      <c r="I27" s="9" t="s">
        <v>44</v>
      </c>
      <c r="J27" s="16">
        <v>0.16600000000000001</v>
      </c>
      <c r="K27" s="15" t="s">
        <v>47</v>
      </c>
      <c r="L27" t="s">
        <v>80</v>
      </c>
    </row>
    <row r="28" spans="2:12">
      <c r="B28" s="8" t="s">
        <v>41</v>
      </c>
      <c r="C28" s="9" t="s">
        <v>3</v>
      </c>
      <c r="D28" s="23">
        <v>10000</v>
      </c>
      <c r="E28" s="27" t="s">
        <v>34</v>
      </c>
      <c r="F28" s="28" t="s">
        <v>60</v>
      </c>
      <c r="H28" s="8" t="s">
        <v>41</v>
      </c>
      <c r="I28" s="9" t="s">
        <v>3</v>
      </c>
      <c r="J28" s="17">
        <f>D28</f>
        <v>10000</v>
      </c>
      <c r="K28" s="15" t="s">
        <v>34</v>
      </c>
      <c r="L28" s="6" t="s">
        <v>60</v>
      </c>
    </row>
    <row r="29" spans="2:12">
      <c r="B29" s="8" t="s">
        <v>42</v>
      </c>
      <c r="C29" s="9" t="s">
        <v>30</v>
      </c>
      <c r="D29" s="24">
        <f>D28/D27</f>
        <v>657.89473684210532</v>
      </c>
      <c r="E29" s="27" t="s">
        <v>35</v>
      </c>
      <c r="F29" s="29" t="s">
        <v>61</v>
      </c>
      <c r="H29" s="8" t="s">
        <v>42</v>
      </c>
      <c r="I29" s="9" t="s">
        <v>45</v>
      </c>
      <c r="J29" s="11">
        <f>J27*J28</f>
        <v>1660</v>
      </c>
      <c r="K29" s="15" t="s">
        <v>48</v>
      </c>
      <c r="L29" t="s">
        <v>53</v>
      </c>
    </row>
    <row r="30" spans="2:12">
      <c r="B30" s="8" t="s">
        <v>43</v>
      </c>
      <c r="C30" s="9" t="s">
        <v>31</v>
      </c>
      <c r="D30" s="24">
        <f>D26*D29</f>
        <v>1527.6315789473686</v>
      </c>
      <c r="E30" s="27" t="s">
        <v>36</v>
      </c>
      <c r="F30" s="28" t="s">
        <v>52</v>
      </c>
      <c r="H30" s="8" t="s">
        <v>43</v>
      </c>
      <c r="I30" s="9" t="s">
        <v>31</v>
      </c>
      <c r="J30" s="11">
        <f>J26*J29</f>
        <v>1178.5999999999999</v>
      </c>
      <c r="K30" s="15" t="s">
        <v>36</v>
      </c>
      <c r="L30" t="s">
        <v>54</v>
      </c>
    </row>
    <row r="31" spans="2:12">
      <c r="H31" s="8" t="s">
        <v>62</v>
      </c>
      <c r="I31" s="9" t="s">
        <v>64</v>
      </c>
      <c r="J31" s="11">
        <f>D30-J30</f>
        <v>349.03157894736864</v>
      </c>
      <c r="K31" s="15" t="s">
        <v>49</v>
      </c>
      <c r="L31" t="s">
        <v>55</v>
      </c>
    </row>
    <row r="32" spans="2:12">
      <c r="H32" s="8" t="s">
        <v>63</v>
      </c>
      <c r="I32" s="9" t="s">
        <v>65</v>
      </c>
      <c r="J32" s="17">
        <v>30</v>
      </c>
      <c r="K32" s="15" t="s">
        <v>66</v>
      </c>
      <c r="L32" t="s">
        <v>67</v>
      </c>
    </row>
    <row r="33" spans="2:12">
      <c r="H33" s="8" t="s">
        <v>68</v>
      </c>
      <c r="I33" s="9" t="s">
        <v>69</v>
      </c>
      <c r="J33" s="11">
        <f>J31*J32</f>
        <v>10470.947368421059</v>
      </c>
      <c r="K33" s="15" t="s">
        <v>49</v>
      </c>
    </row>
    <row r="36" spans="2:12">
      <c r="B36" s="12"/>
      <c r="C36" s="13" t="s">
        <v>56</v>
      </c>
      <c r="D36" s="13"/>
      <c r="E36" s="14"/>
      <c r="F36" t="s">
        <v>86</v>
      </c>
      <c r="H36" s="12"/>
      <c r="I36" s="13" t="s">
        <v>57</v>
      </c>
      <c r="J36" s="13"/>
      <c r="K36" s="14"/>
      <c r="L36" t="s">
        <v>84</v>
      </c>
    </row>
    <row r="37" spans="2:12">
      <c r="B37" s="8" t="s">
        <v>39</v>
      </c>
      <c r="C37" s="9" t="s">
        <v>29</v>
      </c>
      <c r="D37" s="10">
        <v>2.3220000000000001</v>
      </c>
      <c r="E37" s="15" t="s">
        <v>32</v>
      </c>
      <c r="F37" t="s">
        <v>37</v>
      </c>
      <c r="H37" s="8" t="s">
        <v>39</v>
      </c>
      <c r="I37" s="9" t="s">
        <v>29</v>
      </c>
      <c r="J37" s="10">
        <v>0.71</v>
      </c>
      <c r="K37" s="15" t="s">
        <v>46</v>
      </c>
      <c r="L37" t="s">
        <v>50</v>
      </c>
    </row>
    <row r="38" spans="2:12">
      <c r="B38" s="8" t="s">
        <v>40</v>
      </c>
      <c r="C38" s="9" t="s">
        <v>5</v>
      </c>
      <c r="D38" s="16">
        <v>22.4</v>
      </c>
      <c r="E38" s="15" t="s">
        <v>33</v>
      </c>
      <c r="F38" t="s">
        <v>87</v>
      </c>
      <c r="H38" s="8" t="s">
        <v>40</v>
      </c>
      <c r="I38" s="9" t="s">
        <v>44</v>
      </c>
      <c r="J38" s="16">
        <v>0.124</v>
      </c>
      <c r="K38" s="15" t="s">
        <v>47</v>
      </c>
      <c r="L38" t="s">
        <v>85</v>
      </c>
    </row>
    <row r="39" spans="2:12">
      <c r="B39" s="8" t="s">
        <v>41</v>
      </c>
      <c r="C39" s="9" t="s">
        <v>3</v>
      </c>
      <c r="D39" s="17">
        <v>10000</v>
      </c>
      <c r="E39" s="15" t="s">
        <v>34</v>
      </c>
      <c r="F39" s="6" t="s">
        <v>60</v>
      </c>
      <c r="H39" s="8" t="s">
        <v>41</v>
      </c>
      <c r="I39" s="9" t="s">
        <v>3</v>
      </c>
      <c r="J39" s="17">
        <f>D39</f>
        <v>10000</v>
      </c>
      <c r="K39" s="15" t="s">
        <v>34</v>
      </c>
      <c r="L39" s="6" t="s">
        <v>60</v>
      </c>
    </row>
    <row r="40" spans="2:12">
      <c r="B40" s="8" t="s">
        <v>42</v>
      </c>
      <c r="C40" s="9" t="s">
        <v>30</v>
      </c>
      <c r="D40" s="11">
        <f>D39/D38</f>
        <v>446.42857142857144</v>
      </c>
      <c r="E40" s="15" t="s">
        <v>35</v>
      </c>
      <c r="F40" s="7" t="s">
        <v>61</v>
      </c>
      <c r="H40" s="8" t="s">
        <v>42</v>
      </c>
      <c r="I40" s="9" t="s">
        <v>45</v>
      </c>
      <c r="J40" s="11">
        <f>J38*J39</f>
        <v>1240</v>
      </c>
      <c r="K40" s="15" t="s">
        <v>48</v>
      </c>
      <c r="L40" t="s">
        <v>53</v>
      </c>
    </row>
    <row r="41" spans="2:12">
      <c r="B41" s="8" t="s">
        <v>43</v>
      </c>
      <c r="C41" s="9" t="s">
        <v>31</v>
      </c>
      <c r="D41" s="11">
        <f>D37*D40</f>
        <v>1036.6071428571429</v>
      </c>
      <c r="E41" s="15" t="s">
        <v>36</v>
      </c>
      <c r="F41" s="6" t="s">
        <v>52</v>
      </c>
      <c r="H41" s="8" t="s">
        <v>43</v>
      </c>
      <c r="I41" s="9" t="s">
        <v>31</v>
      </c>
      <c r="J41" s="11">
        <f>J37*J40</f>
        <v>880.4</v>
      </c>
      <c r="K41" s="15" t="s">
        <v>36</v>
      </c>
      <c r="L41" t="s">
        <v>54</v>
      </c>
    </row>
    <row r="42" spans="2:12">
      <c r="H42" s="8" t="s">
        <v>62</v>
      </c>
      <c r="I42" s="9" t="s">
        <v>64</v>
      </c>
      <c r="J42" s="11">
        <f>D41-J41</f>
        <v>156.20714285714291</v>
      </c>
      <c r="K42" s="15" t="s">
        <v>49</v>
      </c>
      <c r="L42" t="s">
        <v>55</v>
      </c>
    </row>
    <row r="43" spans="2:12">
      <c r="H43" s="8" t="s">
        <v>63</v>
      </c>
      <c r="I43" s="9" t="s">
        <v>65</v>
      </c>
      <c r="J43" s="17">
        <v>30</v>
      </c>
      <c r="K43" s="15" t="s">
        <v>66</v>
      </c>
      <c r="L43" t="s">
        <v>67</v>
      </c>
    </row>
    <row r="44" spans="2:12">
      <c r="H44" s="8" t="s">
        <v>68</v>
      </c>
      <c r="I44" s="9" t="s">
        <v>69</v>
      </c>
      <c r="J44" s="11">
        <f>J42*J43</f>
        <v>4686.2142857142871</v>
      </c>
      <c r="K44" s="15" t="s">
        <v>49</v>
      </c>
    </row>
    <row r="47" spans="2:12">
      <c r="B47" s="12"/>
      <c r="C47" s="13" t="s">
        <v>56</v>
      </c>
      <c r="D47" s="13"/>
      <c r="E47" s="14"/>
      <c r="F47" t="s">
        <v>91</v>
      </c>
      <c r="H47" s="12"/>
      <c r="I47" s="13" t="s">
        <v>57</v>
      </c>
      <c r="J47" s="13"/>
      <c r="K47" s="14"/>
      <c r="L47" t="s">
        <v>88</v>
      </c>
    </row>
    <row r="48" spans="2:12">
      <c r="B48" s="8" t="s">
        <v>39</v>
      </c>
      <c r="C48" s="9" t="s">
        <v>29</v>
      </c>
      <c r="D48" s="10">
        <v>2.3220000000000001</v>
      </c>
      <c r="E48" s="15" t="s">
        <v>32</v>
      </c>
      <c r="F48" t="s">
        <v>37</v>
      </c>
      <c r="H48" s="8" t="s">
        <v>39</v>
      </c>
      <c r="I48" s="9" t="s">
        <v>29</v>
      </c>
      <c r="J48" s="10">
        <v>0.71</v>
      </c>
      <c r="K48" s="15" t="s">
        <v>46</v>
      </c>
      <c r="L48" t="s">
        <v>50</v>
      </c>
    </row>
    <row r="49" spans="2:12">
      <c r="B49" s="8" t="s">
        <v>40</v>
      </c>
      <c r="C49" s="9" t="s">
        <v>5</v>
      </c>
      <c r="D49" s="16">
        <v>20.2</v>
      </c>
      <c r="E49" s="15" t="s">
        <v>33</v>
      </c>
      <c r="F49" t="s">
        <v>83</v>
      </c>
      <c r="H49" s="8" t="s">
        <v>40</v>
      </c>
      <c r="I49" s="9" t="s">
        <v>44</v>
      </c>
      <c r="J49" s="16">
        <v>0.11600000000000001</v>
      </c>
      <c r="K49" s="15" t="s">
        <v>47</v>
      </c>
      <c r="L49" t="s">
        <v>89</v>
      </c>
    </row>
    <row r="50" spans="2:12">
      <c r="B50" s="8" t="s">
        <v>41</v>
      </c>
      <c r="C50" s="9" t="s">
        <v>3</v>
      </c>
      <c r="D50" s="17">
        <v>10000</v>
      </c>
      <c r="E50" s="15" t="s">
        <v>34</v>
      </c>
      <c r="F50" s="6" t="s">
        <v>60</v>
      </c>
      <c r="H50" s="8" t="s">
        <v>41</v>
      </c>
      <c r="I50" s="9" t="s">
        <v>3</v>
      </c>
      <c r="J50" s="17">
        <f>D50</f>
        <v>10000</v>
      </c>
      <c r="K50" s="15" t="s">
        <v>34</v>
      </c>
      <c r="L50" s="6" t="s">
        <v>60</v>
      </c>
    </row>
    <row r="51" spans="2:12">
      <c r="B51" s="8" t="s">
        <v>42</v>
      </c>
      <c r="C51" s="9" t="s">
        <v>30</v>
      </c>
      <c r="D51" s="11">
        <f>D50/D49</f>
        <v>495.04950495049508</v>
      </c>
      <c r="E51" s="15" t="s">
        <v>35</v>
      </c>
      <c r="F51" s="7" t="s">
        <v>61</v>
      </c>
      <c r="H51" s="8" t="s">
        <v>42</v>
      </c>
      <c r="I51" s="9" t="s">
        <v>45</v>
      </c>
      <c r="J51" s="11">
        <f>J49*J50</f>
        <v>1160</v>
      </c>
      <c r="K51" s="15" t="s">
        <v>48</v>
      </c>
      <c r="L51" t="s">
        <v>53</v>
      </c>
    </row>
    <row r="52" spans="2:12">
      <c r="B52" s="8" t="s">
        <v>43</v>
      </c>
      <c r="C52" s="9" t="s">
        <v>31</v>
      </c>
      <c r="D52" s="11">
        <f>D48*D51</f>
        <v>1149.5049504950496</v>
      </c>
      <c r="E52" s="15" t="s">
        <v>36</v>
      </c>
      <c r="F52" s="6" t="s">
        <v>52</v>
      </c>
      <c r="H52" s="8" t="s">
        <v>43</v>
      </c>
      <c r="I52" s="9" t="s">
        <v>31</v>
      </c>
      <c r="J52" s="11">
        <f>J48*J51</f>
        <v>823.59999999999991</v>
      </c>
      <c r="K52" s="15" t="s">
        <v>36</v>
      </c>
      <c r="L52" t="s">
        <v>54</v>
      </c>
    </row>
    <row r="53" spans="2:12">
      <c r="H53" s="8" t="s">
        <v>62</v>
      </c>
      <c r="I53" s="9" t="s">
        <v>64</v>
      </c>
      <c r="J53" s="11">
        <f>D52-J52</f>
        <v>325.90495049504966</v>
      </c>
      <c r="K53" s="15" t="s">
        <v>49</v>
      </c>
      <c r="L53" t="s">
        <v>55</v>
      </c>
    </row>
    <row r="54" spans="2:12">
      <c r="H54" s="8" t="s">
        <v>63</v>
      </c>
      <c r="I54" s="9" t="s">
        <v>65</v>
      </c>
      <c r="J54" s="17">
        <v>30</v>
      </c>
      <c r="K54" s="15" t="s">
        <v>66</v>
      </c>
      <c r="L54" t="s">
        <v>67</v>
      </c>
    </row>
    <row r="55" spans="2:12">
      <c r="H55" s="8" t="s">
        <v>68</v>
      </c>
      <c r="I55" s="9" t="s">
        <v>69</v>
      </c>
      <c r="J55" s="11">
        <f>J53*J54</f>
        <v>9777.1485148514894</v>
      </c>
      <c r="K55" s="15" t="s">
        <v>49</v>
      </c>
    </row>
    <row r="58" spans="2:12">
      <c r="B58" s="12"/>
      <c r="C58" s="13" t="s">
        <v>56</v>
      </c>
      <c r="D58" s="13"/>
      <c r="E58" s="14"/>
      <c r="F58" t="s">
        <v>92</v>
      </c>
      <c r="H58" s="12"/>
      <c r="I58" s="13" t="s">
        <v>57</v>
      </c>
      <c r="J58" s="13"/>
      <c r="K58" s="14"/>
      <c r="L58" t="s">
        <v>97</v>
      </c>
    </row>
    <row r="59" spans="2:12">
      <c r="B59" s="8" t="s">
        <v>39</v>
      </c>
      <c r="C59" s="9" t="s">
        <v>29</v>
      </c>
      <c r="D59" s="10">
        <v>2.3220000000000001</v>
      </c>
      <c r="E59" s="15" t="s">
        <v>32</v>
      </c>
      <c r="F59" t="s">
        <v>37</v>
      </c>
      <c r="H59" s="8" t="s">
        <v>39</v>
      </c>
      <c r="I59" s="9" t="s">
        <v>29</v>
      </c>
      <c r="J59" s="10">
        <v>0.71</v>
      </c>
      <c r="K59" s="15" t="s">
        <v>46</v>
      </c>
      <c r="L59" t="s">
        <v>50</v>
      </c>
    </row>
    <row r="60" spans="2:12">
      <c r="B60" s="8" t="s">
        <v>40</v>
      </c>
      <c r="C60" s="9" t="s">
        <v>5</v>
      </c>
      <c r="D60" s="16">
        <v>15.4</v>
      </c>
      <c r="E60" s="15" t="s">
        <v>33</v>
      </c>
      <c r="F60" t="s">
        <v>93</v>
      </c>
      <c r="H60" s="8" t="s">
        <v>40</v>
      </c>
      <c r="I60" s="9" t="s">
        <v>44</v>
      </c>
      <c r="J60" s="16">
        <v>0.14499999999999999</v>
      </c>
      <c r="K60" s="15" t="s">
        <v>47</v>
      </c>
      <c r="L60" t="s">
        <v>94</v>
      </c>
    </row>
    <row r="61" spans="2:12">
      <c r="B61" s="8" t="s">
        <v>41</v>
      </c>
      <c r="C61" s="9" t="s">
        <v>3</v>
      </c>
      <c r="D61" s="17">
        <v>10000</v>
      </c>
      <c r="E61" s="15" t="s">
        <v>34</v>
      </c>
      <c r="F61" s="6" t="s">
        <v>60</v>
      </c>
      <c r="H61" s="8" t="s">
        <v>41</v>
      </c>
      <c r="I61" s="9" t="s">
        <v>3</v>
      </c>
      <c r="J61" s="17">
        <f>D61</f>
        <v>10000</v>
      </c>
      <c r="K61" s="15" t="s">
        <v>34</v>
      </c>
      <c r="L61" s="6" t="s">
        <v>60</v>
      </c>
    </row>
    <row r="62" spans="2:12">
      <c r="B62" s="8" t="s">
        <v>42</v>
      </c>
      <c r="C62" s="9" t="s">
        <v>30</v>
      </c>
      <c r="D62" s="11">
        <f>D61/D60</f>
        <v>649.35064935064929</v>
      </c>
      <c r="E62" s="15" t="s">
        <v>35</v>
      </c>
      <c r="F62" s="7" t="s">
        <v>61</v>
      </c>
      <c r="H62" s="8" t="s">
        <v>42</v>
      </c>
      <c r="I62" s="9" t="s">
        <v>45</v>
      </c>
      <c r="J62" s="11">
        <f>J60*J61</f>
        <v>1450</v>
      </c>
      <c r="K62" s="15" t="s">
        <v>48</v>
      </c>
      <c r="L62" t="s">
        <v>53</v>
      </c>
    </row>
    <row r="63" spans="2:12">
      <c r="B63" s="8" t="s">
        <v>43</v>
      </c>
      <c r="C63" s="9" t="s">
        <v>31</v>
      </c>
      <c r="D63" s="11">
        <f>D59*D62</f>
        <v>1507.7922077922076</v>
      </c>
      <c r="E63" s="15" t="s">
        <v>36</v>
      </c>
      <c r="F63" s="6" t="s">
        <v>52</v>
      </c>
      <c r="H63" s="8" t="s">
        <v>43</v>
      </c>
      <c r="I63" s="9" t="s">
        <v>31</v>
      </c>
      <c r="J63" s="11">
        <f>J59*J62</f>
        <v>1029.5</v>
      </c>
      <c r="K63" s="15" t="s">
        <v>36</v>
      </c>
      <c r="L63" t="s">
        <v>54</v>
      </c>
    </row>
    <row r="64" spans="2:12">
      <c r="H64" s="8" t="s">
        <v>62</v>
      </c>
      <c r="I64" s="9" t="s">
        <v>64</v>
      </c>
      <c r="J64" s="11">
        <f>D63-J63</f>
        <v>478.29220779220759</v>
      </c>
      <c r="K64" s="15" t="s">
        <v>49</v>
      </c>
      <c r="L64" t="s">
        <v>55</v>
      </c>
    </row>
    <row r="65" spans="2:12">
      <c r="H65" s="8" t="s">
        <v>63</v>
      </c>
      <c r="I65" s="9" t="s">
        <v>65</v>
      </c>
      <c r="J65" s="17">
        <v>30</v>
      </c>
      <c r="K65" s="15" t="s">
        <v>66</v>
      </c>
      <c r="L65" t="s">
        <v>67</v>
      </c>
    </row>
    <row r="66" spans="2:12">
      <c r="H66" s="8" t="s">
        <v>68</v>
      </c>
      <c r="I66" s="9" t="s">
        <v>69</v>
      </c>
      <c r="J66" s="11">
        <f>J64*J65</f>
        <v>14348.766233766228</v>
      </c>
      <c r="K66" s="15" t="s">
        <v>49</v>
      </c>
    </row>
    <row r="69" spans="2:12">
      <c r="B69" s="12"/>
      <c r="C69" s="13" t="s">
        <v>56</v>
      </c>
      <c r="D69" s="13"/>
      <c r="E69" s="14"/>
      <c r="F69" t="s">
        <v>96</v>
      </c>
      <c r="H69" s="12"/>
      <c r="I69" s="13" t="s">
        <v>57</v>
      </c>
      <c r="J69" s="13"/>
      <c r="K69" s="14"/>
      <c r="L69" t="s">
        <v>97</v>
      </c>
    </row>
    <row r="70" spans="2:12">
      <c r="B70" s="8" t="s">
        <v>39</v>
      </c>
      <c r="C70" s="9" t="s">
        <v>29</v>
      </c>
      <c r="D70" s="10">
        <v>2.3220000000000001</v>
      </c>
      <c r="E70" s="15" t="s">
        <v>32</v>
      </c>
      <c r="F70" t="s">
        <v>37</v>
      </c>
      <c r="H70" s="8" t="s">
        <v>39</v>
      </c>
      <c r="I70" s="9" t="s">
        <v>29</v>
      </c>
      <c r="J70" s="10">
        <v>0.71</v>
      </c>
      <c r="K70" s="15" t="s">
        <v>46</v>
      </c>
      <c r="L70" t="s">
        <v>50</v>
      </c>
    </row>
    <row r="71" spans="2:12">
      <c r="B71" s="8" t="s">
        <v>40</v>
      </c>
      <c r="C71" s="9" t="s">
        <v>5</v>
      </c>
      <c r="D71" s="16">
        <v>15.1</v>
      </c>
      <c r="E71" s="15" t="s">
        <v>33</v>
      </c>
      <c r="F71" t="s">
        <v>95</v>
      </c>
      <c r="H71" s="8" t="s">
        <v>40</v>
      </c>
      <c r="I71" s="9" t="s">
        <v>44</v>
      </c>
      <c r="J71" s="16">
        <v>0.14499999999999999</v>
      </c>
      <c r="K71" s="15" t="s">
        <v>47</v>
      </c>
      <c r="L71" t="s">
        <v>94</v>
      </c>
    </row>
    <row r="72" spans="2:12">
      <c r="B72" s="8" t="s">
        <v>41</v>
      </c>
      <c r="C72" s="9" t="s">
        <v>3</v>
      </c>
      <c r="D72" s="17">
        <v>10000</v>
      </c>
      <c r="E72" s="15" t="s">
        <v>34</v>
      </c>
      <c r="F72" s="6" t="s">
        <v>60</v>
      </c>
      <c r="H72" s="8" t="s">
        <v>41</v>
      </c>
      <c r="I72" s="9" t="s">
        <v>3</v>
      </c>
      <c r="J72" s="17">
        <f>D72</f>
        <v>10000</v>
      </c>
      <c r="K72" s="15" t="s">
        <v>34</v>
      </c>
      <c r="L72" s="6" t="s">
        <v>60</v>
      </c>
    </row>
    <row r="73" spans="2:12">
      <c r="B73" s="8" t="s">
        <v>42</v>
      </c>
      <c r="C73" s="9" t="s">
        <v>30</v>
      </c>
      <c r="D73" s="11">
        <f>D72/D71</f>
        <v>662.25165562913912</v>
      </c>
      <c r="E73" s="15" t="s">
        <v>35</v>
      </c>
      <c r="F73" s="7" t="s">
        <v>61</v>
      </c>
      <c r="H73" s="8" t="s">
        <v>42</v>
      </c>
      <c r="I73" s="9" t="s">
        <v>45</v>
      </c>
      <c r="J73" s="11">
        <f>J71*J72</f>
        <v>1450</v>
      </c>
      <c r="K73" s="15" t="s">
        <v>48</v>
      </c>
      <c r="L73" t="s">
        <v>53</v>
      </c>
    </row>
    <row r="74" spans="2:12">
      <c r="B74" s="8" t="s">
        <v>43</v>
      </c>
      <c r="C74" s="9" t="s">
        <v>31</v>
      </c>
      <c r="D74" s="11">
        <f>D70*D73</f>
        <v>1537.7483443708611</v>
      </c>
      <c r="E74" s="15" t="s">
        <v>36</v>
      </c>
      <c r="F74" s="6" t="s">
        <v>52</v>
      </c>
      <c r="H74" s="8" t="s">
        <v>43</v>
      </c>
      <c r="I74" s="9" t="s">
        <v>31</v>
      </c>
      <c r="J74" s="11">
        <f>J70*J73</f>
        <v>1029.5</v>
      </c>
      <c r="K74" s="15" t="s">
        <v>36</v>
      </c>
      <c r="L74" t="s">
        <v>54</v>
      </c>
    </row>
    <row r="75" spans="2:12">
      <c r="H75" s="8" t="s">
        <v>62</v>
      </c>
      <c r="I75" s="9" t="s">
        <v>64</v>
      </c>
      <c r="J75" s="11">
        <f>D74-J74</f>
        <v>508.2483443708611</v>
      </c>
      <c r="K75" s="15" t="s">
        <v>49</v>
      </c>
      <c r="L75" t="s">
        <v>55</v>
      </c>
    </row>
    <row r="76" spans="2:12">
      <c r="H76" s="8" t="s">
        <v>63</v>
      </c>
      <c r="I76" s="9" t="s">
        <v>65</v>
      </c>
      <c r="J76" s="17">
        <v>30</v>
      </c>
      <c r="K76" s="15" t="s">
        <v>66</v>
      </c>
      <c r="L76" t="s">
        <v>67</v>
      </c>
    </row>
    <row r="77" spans="2:12">
      <c r="H77" s="8" t="s">
        <v>68</v>
      </c>
      <c r="I77" s="9" t="s">
        <v>69</v>
      </c>
      <c r="J77" s="11">
        <f>J75*J76</f>
        <v>15247.450331125834</v>
      </c>
      <c r="K77" s="15" t="s">
        <v>49</v>
      </c>
    </row>
    <row r="80" spans="2:12">
      <c r="B80" s="12"/>
      <c r="C80" s="13" t="s">
        <v>56</v>
      </c>
      <c r="D80" s="13"/>
      <c r="E80" s="14"/>
      <c r="F80" t="s">
        <v>103</v>
      </c>
      <c r="H80" s="12"/>
      <c r="I80" s="13" t="s">
        <v>57</v>
      </c>
      <c r="J80" s="13"/>
      <c r="K80" s="14"/>
      <c r="L80" t="s">
        <v>99</v>
      </c>
    </row>
    <row r="81" spans="2:12">
      <c r="B81" s="8" t="s">
        <v>39</v>
      </c>
      <c r="C81" s="9" t="s">
        <v>29</v>
      </c>
      <c r="D81" s="10">
        <v>2.3220000000000001</v>
      </c>
      <c r="E81" s="15" t="s">
        <v>32</v>
      </c>
      <c r="F81" t="s">
        <v>37</v>
      </c>
      <c r="H81" s="8" t="s">
        <v>39</v>
      </c>
      <c r="I81" s="9" t="s">
        <v>29</v>
      </c>
      <c r="J81" s="10">
        <v>0.71</v>
      </c>
      <c r="K81" s="15" t="s">
        <v>46</v>
      </c>
      <c r="L81" t="s">
        <v>50</v>
      </c>
    </row>
    <row r="82" spans="2:12">
      <c r="B82" s="8" t="s">
        <v>40</v>
      </c>
      <c r="C82" s="9" t="s">
        <v>5</v>
      </c>
      <c r="D82" s="16">
        <v>15.2</v>
      </c>
      <c r="E82" s="15" t="s">
        <v>33</v>
      </c>
      <c r="F82" t="s">
        <v>98</v>
      </c>
      <c r="H82" s="8" t="s">
        <v>40</v>
      </c>
      <c r="I82" s="9" t="s">
        <v>44</v>
      </c>
      <c r="J82" s="16">
        <v>0.13100000000000001</v>
      </c>
      <c r="K82" s="15" t="s">
        <v>47</v>
      </c>
      <c r="L82" t="s">
        <v>90</v>
      </c>
    </row>
    <row r="83" spans="2:12">
      <c r="B83" s="8" t="s">
        <v>41</v>
      </c>
      <c r="C83" s="9" t="s">
        <v>3</v>
      </c>
      <c r="D83" s="17">
        <v>10000</v>
      </c>
      <c r="E83" s="15" t="s">
        <v>34</v>
      </c>
      <c r="F83" s="6" t="s">
        <v>60</v>
      </c>
      <c r="H83" s="8" t="s">
        <v>41</v>
      </c>
      <c r="I83" s="9" t="s">
        <v>3</v>
      </c>
      <c r="J83" s="17">
        <f>D83</f>
        <v>10000</v>
      </c>
      <c r="K83" s="15" t="s">
        <v>34</v>
      </c>
      <c r="L83" s="6" t="s">
        <v>60</v>
      </c>
    </row>
    <row r="84" spans="2:12">
      <c r="B84" s="8" t="s">
        <v>42</v>
      </c>
      <c r="C84" s="9" t="s">
        <v>30</v>
      </c>
      <c r="D84" s="11">
        <f>D83/D82</f>
        <v>657.89473684210532</v>
      </c>
      <c r="E84" s="15" t="s">
        <v>35</v>
      </c>
      <c r="F84" s="7" t="s">
        <v>61</v>
      </c>
      <c r="H84" s="8" t="s">
        <v>42</v>
      </c>
      <c r="I84" s="9" t="s">
        <v>45</v>
      </c>
      <c r="J84" s="11">
        <f>J82*J83</f>
        <v>1310</v>
      </c>
      <c r="K84" s="15" t="s">
        <v>48</v>
      </c>
      <c r="L84" t="s">
        <v>53</v>
      </c>
    </row>
    <row r="85" spans="2:12">
      <c r="B85" s="8" t="s">
        <v>43</v>
      </c>
      <c r="C85" s="9" t="s">
        <v>31</v>
      </c>
      <c r="D85" s="11">
        <f>D81*D84</f>
        <v>1527.6315789473686</v>
      </c>
      <c r="E85" s="15" t="s">
        <v>36</v>
      </c>
      <c r="F85" s="6" t="s">
        <v>52</v>
      </c>
      <c r="H85" s="8" t="s">
        <v>43</v>
      </c>
      <c r="I85" s="9" t="s">
        <v>31</v>
      </c>
      <c r="J85" s="11">
        <f>J81*J84</f>
        <v>930.09999999999991</v>
      </c>
      <c r="K85" s="15" t="s">
        <v>36</v>
      </c>
      <c r="L85" t="s">
        <v>54</v>
      </c>
    </row>
    <row r="86" spans="2:12">
      <c r="H86" s="8" t="s">
        <v>62</v>
      </c>
      <c r="I86" s="9" t="s">
        <v>64</v>
      </c>
      <c r="J86" s="11">
        <f>D85-J85</f>
        <v>597.53157894736864</v>
      </c>
      <c r="K86" s="15" t="s">
        <v>49</v>
      </c>
      <c r="L86" t="s">
        <v>55</v>
      </c>
    </row>
    <row r="87" spans="2:12">
      <c r="H87" s="8" t="s">
        <v>63</v>
      </c>
      <c r="I87" s="9" t="s">
        <v>65</v>
      </c>
      <c r="J87" s="17">
        <v>30</v>
      </c>
      <c r="K87" s="15" t="s">
        <v>66</v>
      </c>
      <c r="L87" t="s">
        <v>67</v>
      </c>
    </row>
    <row r="88" spans="2:12">
      <c r="H88" s="8" t="s">
        <v>68</v>
      </c>
      <c r="I88" s="9" t="s">
        <v>69</v>
      </c>
      <c r="J88" s="11">
        <f>J86*J87</f>
        <v>17925.947368421061</v>
      </c>
      <c r="K88" s="15" t="s">
        <v>49</v>
      </c>
    </row>
    <row r="91" spans="2:12">
      <c r="B91" s="12"/>
      <c r="C91" s="13" t="s">
        <v>56</v>
      </c>
      <c r="D91" s="13"/>
      <c r="E91" s="14"/>
      <c r="F91" t="s">
        <v>104</v>
      </c>
      <c r="H91" s="12"/>
      <c r="I91" s="13" t="s">
        <v>57</v>
      </c>
      <c r="J91" s="13"/>
      <c r="K91" s="14"/>
      <c r="L91" t="s">
        <v>102</v>
      </c>
    </row>
    <row r="92" spans="2:12">
      <c r="B92" s="8" t="s">
        <v>39</v>
      </c>
      <c r="C92" s="9" t="s">
        <v>29</v>
      </c>
      <c r="D92" s="10">
        <v>2.3220000000000001</v>
      </c>
      <c r="E92" s="15" t="s">
        <v>32</v>
      </c>
      <c r="F92" t="s">
        <v>37</v>
      </c>
      <c r="H92" s="8" t="s">
        <v>39</v>
      </c>
      <c r="I92" s="9" t="s">
        <v>29</v>
      </c>
      <c r="J92" s="10">
        <v>0.71</v>
      </c>
      <c r="K92" s="15" t="s">
        <v>46</v>
      </c>
      <c r="L92" t="s">
        <v>50</v>
      </c>
    </row>
    <row r="93" spans="2:12">
      <c r="B93" s="8" t="s">
        <v>40</v>
      </c>
      <c r="C93" s="9" t="s">
        <v>5</v>
      </c>
      <c r="D93" s="16">
        <v>13</v>
      </c>
      <c r="E93" s="15" t="s">
        <v>33</v>
      </c>
      <c r="F93" t="s">
        <v>105</v>
      </c>
      <c r="H93" s="8" t="s">
        <v>40</v>
      </c>
      <c r="I93" s="9" t="s">
        <v>44</v>
      </c>
      <c r="J93" s="16">
        <v>0.13900000000000001</v>
      </c>
      <c r="K93" s="15" t="s">
        <v>47</v>
      </c>
      <c r="L93" t="s">
        <v>101</v>
      </c>
    </row>
    <row r="94" spans="2:12">
      <c r="B94" s="8" t="s">
        <v>41</v>
      </c>
      <c r="C94" s="9" t="s">
        <v>3</v>
      </c>
      <c r="D94" s="17">
        <v>10000</v>
      </c>
      <c r="E94" s="15" t="s">
        <v>34</v>
      </c>
      <c r="F94" s="6" t="s">
        <v>60</v>
      </c>
      <c r="H94" s="8" t="s">
        <v>41</v>
      </c>
      <c r="I94" s="9" t="s">
        <v>3</v>
      </c>
      <c r="J94" s="17">
        <f>D94</f>
        <v>10000</v>
      </c>
      <c r="K94" s="15" t="s">
        <v>34</v>
      </c>
      <c r="L94" s="6" t="s">
        <v>60</v>
      </c>
    </row>
    <row r="95" spans="2:12">
      <c r="B95" s="8" t="s">
        <v>42</v>
      </c>
      <c r="C95" s="9" t="s">
        <v>30</v>
      </c>
      <c r="D95" s="11">
        <f>D94/D93</f>
        <v>769.23076923076928</v>
      </c>
      <c r="E95" s="15" t="s">
        <v>35</v>
      </c>
      <c r="F95" s="7" t="s">
        <v>61</v>
      </c>
      <c r="H95" s="8" t="s">
        <v>42</v>
      </c>
      <c r="I95" s="9" t="s">
        <v>45</v>
      </c>
      <c r="J95" s="11">
        <f>J93*J94</f>
        <v>1390.0000000000002</v>
      </c>
      <c r="K95" s="15" t="s">
        <v>48</v>
      </c>
      <c r="L95" t="s">
        <v>53</v>
      </c>
    </row>
    <row r="96" spans="2:12">
      <c r="B96" s="8" t="s">
        <v>43</v>
      </c>
      <c r="C96" s="9" t="s">
        <v>31</v>
      </c>
      <c r="D96" s="11">
        <f>D92*D95</f>
        <v>1786.1538461538464</v>
      </c>
      <c r="E96" s="15" t="s">
        <v>36</v>
      </c>
      <c r="F96" s="6" t="s">
        <v>52</v>
      </c>
      <c r="H96" s="8" t="s">
        <v>43</v>
      </c>
      <c r="I96" s="9" t="s">
        <v>31</v>
      </c>
      <c r="J96" s="11">
        <f>J92*J95</f>
        <v>986.90000000000009</v>
      </c>
      <c r="K96" s="15" t="s">
        <v>36</v>
      </c>
      <c r="L96" t="s">
        <v>54</v>
      </c>
    </row>
    <row r="97" spans="2:12">
      <c r="H97" s="8" t="s">
        <v>62</v>
      </c>
      <c r="I97" s="9" t="s">
        <v>64</v>
      </c>
      <c r="J97" s="11">
        <f>D96-J96</f>
        <v>799.25384615384633</v>
      </c>
      <c r="K97" s="15" t="s">
        <v>49</v>
      </c>
      <c r="L97" t="s">
        <v>55</v>
      </c>
    </row>
    <row r="98" spans="2:12">
      <c r="H98" s="8" t="s">
        <v>63</v>
      </c>
      <c r="I98" s="9" t="s">
        <v>65</v>
      </c>
      <c r="J98" s="17">
        <v>30</v>
      </c>
      <c r="K98" s="15" t="s">
        <v>66</v>
      </c>
      <c r="L98" t="s">
        <v>67</v>
      </c>
    </row>
    <row r="99" spans="2:12">
      <c r="H99" s="8" t="s">
        <v>68</v>
      </c>
      <c r="I99" s="9" t="s">
        <v>69</v>
      </c>
      <c r="J99" s="11">
        <f>J97*J98</f>
        <v>23977.61538461539</v>
      </c>
      <c r="K99" s="15" t="s">
        <v>49</v>
      </c>
    </row>
    <row r="102" spans="2:12">
      <c r="B102" s="12"/>
      <c r="C102" s="13" t="s">
        <v>56</v>
      </c>
      <c r="D102" s="13"/>
      <c r="E102" s="14"/>
      <c r="H102" s="12"/>
      <c r="I102" s="13" t="s">
        <v>57</v>
      </c>
      <c r="J102" s="13"/>
      <c r="K102" s="14"/>
    </row>
    <row r="103" spans="2:12">
      <c r="B103" s="8" t="s">
        <v>39</v>
      </c>
      <c r="C103" s="9" t="s">
        <v>29</v>
      </c>
      <c r="D103" s="10">
        <v>2.3220000000000001</v>
      </c>
      <c r="E103" s="15" t="s">
        <v>32</v>
      </c>
      <c r="F103" t="s">
        <v>37</v>
      </c>
      <c r="H103" s="8" t="s">
        <v>39</v>
      </c>
      <c r="I103" s="9" t="s">
        <v>29</v>
      </c>
      <c r="J103" s="10">
        <v>0.71</v>
      </c>
      <c r="K103" s="15" t="s">
        <v>46</v>
      </c>
      <c r="L103" t="s">
        <v>50</v>
      </c>
    </row>
    <row r="104" spans="2:12">
      <c r="B104" s="8" t="s">
        <v>40</v>
      </c>
      <c r="C104" s="9" t="s">
        <v>5</v>
      </c>
      <c r="D104" s="16"/>
      <c r="E104" s="15" t="s">
        <v>33</v>
      </c>
      <c r="F104" t="s">
        <v>98</v>
      </c>
      <c r="H104" s="8" t="s">
        <v>40</v>
      </c>
      <c r="I104" s="9" t="s">
        <v>44</v>
      </c>
      <c r="J104" s="16"/>
      <c r="K104" s="15" t="s">
        <v>47</v>
      </c>
      <c r="L104" t="s">
        <v>100</v>
      </c>
    </row>
    <row r="105" spans="2:12">
      <c r="B105" s="8" t="s">
        <v>41</v>
      </c>
      <c r="C105" s="9" t="s">
        <v>3</v>
      </c>
      <c r="D105" s="17">
        <v>10000</v>
      </c>
      <c r="E105" s="15" t="s">
        <v>34</v>
      </c>
      <c r="F105" s="6" t="s">
        <v>60</v>
      </c>
      <c r="H105" s="8" t="s">
        <v>41</v>
      </c>
      <c r="I105" s="9" t="s">
        <v>3</v>
      </c>
      <c r="J105" s="17">
        <f>D105</f>
        <v>10000</v>
      </c>
      <c r="K105" s="15" t="s">
        <v>34</v>
      </c>
      <c r="L105" s="6" t="s">
        <v>60</v>
      </c>
    </row>
    <row r="106" spans="2:12">
      <c r="B106" s="8" t="s">
        <v>42</v>
      </c>
      <c r="C106" s="9" t="s">
        <v>30</v>
      </c>
      <c r="D106" s="11" t="e">
        <f>D105/D104</f>
        <v>#DIV/0!</v>
      </c>
      <c r="E106" s="15" t="s">
        <v>35</v>
      </c>
      <c r="F106" s="7" t="s">
        <v>61</v>
      </c>
      <c r="H106" s="8" t="s">
        <v>42</v>
      </c>
      <c r="I106" s="9" t="s">
        <v>45</v>
      </c>
      <c r="J106" s="11">
        <f>J104*J105</f>
        <v>0</v>
      </c>
      <c r="K106" s="15" t="s">
        <v>48</v>
      </c>
      <c r="L106" t="s">
        <v>53</v>
      </c>
    </row>
    <row r="107" spans="2:12">
      <c r="B107" s="8" t="s">
        <v>43</v>
      </c>
      <c r="C107" s="9" t="s">
        <v>31</v>
      </c>
      <c r="D107" s="11" t="e">
        <f>D103*D106</f>
        <v>#DIV/0!</v>
      </c>
      <c r="E107" s="15" t="s">
        <v>36</v>
      </c>
      <c r="F107" s="6" t="s">
        <v>52</v>
      </c>
      <c r="H107" s="8" t="s">
        <v>43</v>
      </c>
      <c r="I107" s="9" t="s">
        <v>31</v>
      </c>
      <c r="J107" s="11">
        <f>J103*J106</f>
        <v>0</v>
      </c>
      <c r="K107" s="15" t="s">
        <v>36</v>
      </c>
      <c r="L107" t="s">
        <v>54</v>
      </c>
    </row>
    <row r="108" spans="2:12">
      <c r="H108" s="8" t="s">
        <v>62</v>
      </c>
      <c r="I108" s="9" t="s">
        <v>64</v>
      </c>
      <c r="J108" s="11" t="e">
        <f>D107-J107</f>
        <v>#DIV/0!</v>
      </c>
      <c r="K108" s="15" t="s">
        <v>49</v>
      </c>
      <c r="L108" t="s">
        <v>55</v>
      </c>
    </row>
    <row r="109" spans="2:12">
      <c r="H109" s="8" t="s">
        <v>63</v>
      </c>
      <c r="I109" s="9" t="s">
        <v>65</v>
      </c>
      <c r="J109" s="17">
        <v>30</v>
      </c>
      <c r="K109" s="15" t="s">
        <v>66</v>
      </c>
      <c r="L109" t="s">
        <v>67</v>
      </c>
    </row>
    <row r="110" spans="2:12">
      <c r="H110" s="8" t="s">
        <v>68</v>
      </c>
      <c r="I110" s="9" t="s">
        <v>69</v>
      </c>
      <c r="J110" s="11" t="e">
        <f>J108*J109</f>
        <v>#DIV/0!</v>
      </c>
      <c r="K110" s="15" t="s">
        <v>49</v>
      </c>
    </row>
    <row r="113" spans="2:12">
      <c r="B113" s="12"/>
      <c r="C113" s="13" t="s">
        <v>56</v>
      </c>
      <c r="D113" s="13"/>
      <c r="E113" s="14"/>
      <c r="H113" s="12"/>
      <c r="I113" s="13" t="s">
        <v>57</v>
      </c>
      <c r="J113" s="13"/>
      <c r="K113" s="14"/>
    </row>
    <row r="114" spans="2:12">
      <c r="B114" s="8" t="s">
        <v>39</v>
      </c>
      <c r="C114" s="9" t="s">
        <v>29</v>
      </c>
      <c r="D114" s="10">
        <v>2.3220000000000001</v>
      </c>
      <c r="E114" s="15" t="s">
        <v>32</v>
      </c>
      <c r="F114" t="s">
        <v>37</v>
      </c>
      <c r="H114" s="8" t="s">
        <v>39</v>
      </c>
      <c r="I114" s="9" t="s">
        <v>29</v>
      </c>
      <c r="J114" s="10">
        <v>0.71</v>
      </c>
      <c r="K114" s="15" t="s">
        <v>46</v>
      </c>
      <c r="L114" t="s">
        <v>50</v>
      </c>
    </row>
    <row r="115" spans="2:12">
      <c r="B115" s="8" t="s">
        <v>40</v>
      </c>
      <c r="C115" s="9" t="s">
        <v>5</v>
      </c>
      <c r="D115" s="16"/>
      <c r="E115" s="15" t="s">
        <v>33</v>
      </c>
      <c r="F115" t="s">
        <v>98</v>
      </c>
      <c r="H115" s="8" t="s">
        <v>40</v>
      </c>
      <c r="I115" s="9" t="s">
        <v>44</v>
      </c>
      <c r="J115" s="16"/>
      <c r="K115" s="15" t="s">
        <v>47</v>
      </c>
      <c r="L115" t="s">
        <v>90</v>
      </c>
    </row>
    <row r="116" spans="2:12">
      <c r="B116" s="8" t="s">
        <v>41</v>
      </c>
      <c r="C116" s="9" t="s">
        <v>3</v>
      </c>
      <c r="D116" s="17">
        <v>10000</v>
      </c>
      <c r="E116" s="15" t="s">
        <v>34</v>
      </c>
      <c r="F116" s="6" t="s">
        <v>60</v>
      </c>
      <c r="H116" s="8" t="s">
        <v>41</v>
      </c>
      <c r="I116" s="9" t="s">
        <v>3</v>
      </c>
      <c r="J116" s="17">
        <f>D116</f>
        <v>10000</v>
      </c>
      <c r="K116" s="15" t="s">
        <v>34</v>
      </c>
      <c r="L116" s="6" t="s">
        <v>60</v>
      </c>
    </row>
    <row r="117" spans="2:12">
      <c r="B117" s="8" t="s">
        <v>42</v>
      </c>
      <c r="C117" s="9" t="s">
        <v>30</v>
      </c>
      <c r="D117" s="11" t="e">
        <f>D116/D115</f>
        <v>#DIV/0!</v>
      </c>
      <c r="E117" s="15" t="s">
        <v>35</v>
      </c>
      <c r="F117" s="7" t="s">
        <v>61</v>
      </c>
      <c r="H117" s="8" t="s">
        <v>42</v>
      </c>
      <c r="I117" s="9" t="s">
        <v>45</v>
      </c>
      <c r="J117" s="11">
        <f>J115*J116</f>
        <v>0</v>
      </c>
      <c r="K117" s="15" t="s">
        <v>48</v>
      </c>
      <c r="L117" t="s">
        <v>53</v>
      </c>
    </row>
    <row r="118" spans="2:12">
      <c r="B118" s="8" t="s">
        <v>43</v>
      </c>
      <c r="C118" s="9" t="s">
        <v>31</v>
      </c>
      <c r="D118" s="11" t="e">
        <f>D114*D117</f>
        <v>#DIV/0!</v>
      </c>
      <c r="E118" s="15" t="s">
        <v>36</v>
      </c>
      <c r="F118" s="6" t="s">
        <v>52</v>
      </c>
      <c r="H118" s="8" t="s">
        <v>43</v>
      </c>
      <c r="I118" s="9" t="s">
        <v>31</v>
      </c>
      <c r="J118" s="11">
        <f>J114*J117</f>
        <v>0</v>
      </c>
      <c r="K118" s="15" t="s">
        <v>36</v>
      </c>
      <c r="L118" t="s">
        <v>54</v>
      </c>
    </row>
    <row r="119" spans="2:12">
      <c r="H119" s="8" t="s">
        <v>62</v>
      </c>
      <c r="I119" s="9" t="s">
        <v>64</v>
      </c>
      <c r="J119" s="11" t="e">
        <f>D118-J118</f>
        <v>#DIV/0!</v>
      </c>
      <c r="K119" s="15" t="s">
        <v>49</v>
      </c>
      <c r="L119" t="s">
        <v>55</v>
      </c>
    </row>
    <row r="120" spans="2:12">
      <c r="H120" s="8" t="s">
        <v>63</v>
      </c>
      <c r="I120" s="9" t="s">
        <v>65</v>
      </c>
      <c r="J120" s="17">
        <v>30</v>
      </c>
      <c r="K120" s="15" t="s">
        <v>66</v>
      </c>
      <c r="L120" t="s">
        <v>67</v>
      </c>
    </row>
    <row r="121" spans="2:12">
      <c r="H121" s="8" t="s">
        <v>68</v>
      </c>
      <c r="I121" s="9" t="s">
        <v>69</v>
      </c>
      <c r="J121" s="11" t="e">
        <f>J119*J120</f>
        <v>#DIV/0!</v>
      </c>
      <c r="K121" s="15" t="s">
        <v>49</v>
      </c>
    </row>
    <row r="124" spans="2:12">
      <c r="B124" s="12"/>
      <c r="C124" s="13" t="s">
        <v>56</v>
      </c>
      <c r="D124" s="13"/>
      <c r="E124" s="14"/>
      <c r="H124" s="12"/>
      <c r="I124" s="13" t="s">
        <v>57</v>
      </c>
      <c r="J124" s="13"/>
      <c r="K124" s="14"/>
    </row>
    <row r="125" spans="2:12">
      <c r="B125" s="8" t="s">
        <v>39</v>
      </c>
      <c r="C125" s="9" t="s">
        <v>29</v>
      </c>
      <c r="D125" s="10">
        <v>2.3220000000000001</v>
      </c>
      <c r="E125" s="15" t="s">
        <v>32</v>
      </c>
      <c r="F125" t="s">
        <v>37</v>
      </c>
      <c r="H125" s="8" t="s">
        <v>39</v>
      </c>
      <c r="I125" s="9" t="s">
        <v>29</v>
      </c>
      <c r="J125" s="10">
        <v>0.71</v>
      </c>
      <c r="K125" s="15" t="s">
        <v>46</v>
      </c>
      <c r="L125" t="s">
        <v>50</v>
      </c>
    </row>
    <row r="126" spans="2:12">
      <c r="B126" s="8" t="s">
        <v>40</v>
      </c>
      <c r="C126" s="9" t="s">
        <v>5</v>
      </c>
      <c r="D126" s="16"/>
      <c r="E126" s="15" t="s">
        <v>33</v>
      </c>
      <c r="F126" t="s">
        <v>98</v>
      </c>
      <c r="H126" s="8" t="s">
        <v>40</v>
      </c>
      <c r="I126" s="9" t="s">
        <v>44</v>
      </c>
      <c r="J126" s="16"/>
      <c r="K126" s="15" t="s">
        <v>47</v>
      </c>
      <c r="L126" t="s">
        <v>90</v>
      </c>
    </row>
    <row r="127" spans="2:12">
      <c r="B127" s="8" t="s">
        <v>41</v>
      </c>
      <c r="C127" s="9" t="s">
        <v>3</v>
      </c>
      <c r="D127" s="17">
        <v>10000</v>
      </c>
      <c r="E127" s="15" t="s">
        <v>34</v>
      </c>
      <c r="F127" s="6" t="s">
        <v>60</v>
      </c>
      <c r="H127" s="8" t="s">
        <v>41</v>
      </c>
      <c r="I127" s="9" t="s">
        <v>3</v>
      </c>
      <c r="J127" s="17">
        <f>D127</f>
        <v>10000</v>
      </c>
      <c r="K127" s="15" t="s">
        <v>34</v>
      </c>
      <c r="L127" s="6" t="s">
        <v>60</v>
      </c>
    </row>
    <row r="128" spans="2:12">
      <c r="B128" s="8" t="s">
        <v>42</v>
      </c>
      <c r="C128" s="9" t="s">
        <v>30</v>
      </c>
      <c r="D128" s="11" t="e">
        <f>D127/D126</f>
        <v>#DIV/0!</v>
      </c>
      <c r="E128" s="15" t="s">
        <v>35</v>
      </c>
      <c r="F128" s="7" t="s">
        <v>61</v>
      </c>
      <c r="H128" s="8" t="s">
        <v>42</v>
      </c>
      <c r="I128" s="9" t="s">
        <v>45</v>
      </c>
      <c r="J128" s="11">
        <f>J126*J127</f>
        <v>0</v>
      </c>
      <c r="K128" s="15" t="s">
        <v>48</v>
      </c>
      <c r="L128" t="s">
        <v>53</v>
      </c>
    </row>
    <row r="129" spans="2:12">
      <c r="B129" s="8" t="s">
        <v>43</v>
      </c>
      <c r="C129" s="9" t="s">
        <v>31</v>
      </c>
      <c r="D129" s="11" t="e">
        <f>D125*D128</f>
        <v>#DIV/0!</v>
      </c>
      <c r="E129" s="15" t="s">
        <v>36</v>
      </c>
      <c r="F129" s="6" t="s">
        <v>52</v>
      </c>
      <c r="H129" s="8" t="s">
        <v>43</v>
      </c>
      <c r="I129" s="9" t="s">
        <v>31</v>
      </c>
      <c r="J129" s="11">
        <f>J125*J128</f>
        <v>0</v>
      </c>
      <c r="K129" s="15" t="s">
        <v>36</v>
      </c>
      <c r="L129" t="s">
        <v>54</v>
      </c>
    </row>
    <row r="130" spans="2:12">
      <c r="H130" s="8" t="s">
        <v>62</v>
      </c>
      <c r="I130" s="9" t="s">
        <v>64</v>
      </c>
      <c r="J130" s="11" t="e">
        <f>D129-J129</f>
        <v>#DIV/0!</v>
      </c>
      <c r="K130" s="15" t="s">
        <v>49</v>
      </c>
      <c r="L130" t="s">
        <v>55</v>
      </c>
    </row>
    <row r="131" spans="2:12">
      <c r="H131" s="8" t="s">
        <v>63</v>
      </c>
      <c r="I131" s="9" t="s">
        <v>65</v>
      </c>
      <c r="J131" s="17">
        <v>30</v>
      </c>
      <c r="K131" s="15" t="s">
        <v>66</v>
      </c>
      <c r="L131" t="s">
        <v>67</v>
      </c>
    </row>
    <row r="132" spans="2:12">
      <c r="H132" s="8" t="s">
        <v>68</v>
      </c>
      <c r="I132" s="9" t="s">
        <v>69</v>
      </c>
      <c r="J132" s="11" t="e">
        <f>J130*J131</f>
        <v>#DIV/0!</v>
      </c>
      <c r="K132" s="15" t="s">
        <v>49</v>
      </c>
    </row>
    <row r="135" spans="2:12">
      <c r="B135" s="12"/>
      <c r="C135" s="13" t="s">
        <v>56</v>
      </c>
      <c r="D135" s="13"/>
      <c r="E135" s="14"/>
      <c r="H135" s="12"/>
      <c r="I135" s="13" t="s">
        <v>57</v>
      </c>
      <c r="J135" s="13"/>
      <c r="K135" s="14"/>
    </row>
    <row r="136" spans="2:12">
      <c r="B136" s="8" t="s">
        <v>39</v>
      </c>
      <c r="C136" s="9" t="s">
        <v>29</v>
      </c>
      <c r="D136" s="10">
        <v>2.3220000000000001</v>
      </c>
      <c r="E136" s="15" t="s">
        <v>32</v>
      </c>
      <c r="F136" t="s">
        <v>37</v>
      </c>
      <c r="H136" s="8" t="s">
        <v>39</v>
      </c>
      <c r="I136" s="9" t="s">
        <v>29</v>
      </c>
      <c r="J136" s="10">
        <v>0.71</v>
      </c>
      <c r="K136" s="15" t="s">
        <v>46</v>
      </c>
      <c r="L136" t="s">
        <v>50</v>
      </c>
    </row>
    <row r="137" spans="2:12">
      <c r="B137" s="8" t="s">
        <v>40</v>
      </c>
      <c r="C137" s="9" t="s">
        <v>5</v>
      </c>
      <c r="D137" s="16"/>
      <c r="E137" s="15" t="s">
        <v>33</v>
      </c>
      <c r="F137" t="s">
        <v>98</v>
      </c>
      <c r="H137" s="8" t="s">
        <v>40</v>
      </c>
      <c r="I137" s="9" t="s">
        <v>44</v>
      </c>
      <c r="J137" s="16"/>
      <c r="K137" s="15" t="s">
        <v>47</v>
      </c>
      <c r="L137" t="s">
        <v>90</v>
      </c>
    </row>
    <row r="138" spans="2:12">
      <c r="B138" s="8" t="s">
        <v>41</v>
      </c>
      <c r="C138" s="9" t="s">
        <v>3</v>
      </c>
      <c r="D138" s="17">
        <v>10000</v>
      </c>
      <c r="E138" s="15" t="s">
        <v>34</v>
      </c>
      <c r="F138" s="6" t="s">
        <v>60</v>
      </c>
      <c r="H138" s="8" t="s">
        <v>41</v>
      </c>
      <c r="I138" s="9" t="s">
        <v>3</v>
      </c>
      <c r="J138" s="17">
        <f>D138</f>
        <v>10000</v>
      </c>
      <c r="K138" s="15" t="s">
        <v>34</v>
      </c>
      <c r="L138" s="6" t="s">
        <v>60</v>
      </c>
    </row>
    <row r="139" spans="2:12">
      <c r="B139" s="8" t="s">
        <v>42</v>
      </c>
      <c r="C139" s="9" t="s">
        <v>30</v>
      </c>
      <c r="D139" s="11" t="e">
        <f>D138/D137</f>
        <v>#DIV/0!</v>
      </c>
      <c r="E139" s="15" t="s">
        <v>35</v>
      </c>
      <c r="F139" s="7" t="s">
        <v>61</v>
      </c>
      <c r="H139" s="8" t="s">
        <v>42</v>
      </c>
      <c r="I139" s="9" t="s">
        <v>45</v>
      </c>
      <c r="J139" s="11">
        <f>J137*J138</f>
        <v>0</v>
      </c>
      <c r="K139" s="15" t="s">
        <v>48</v>
      </c>
      <c r="L139" t="s">
        <v>53</v>
      </c>
    </row>
    <row r="140" spans="2:12">
      <c r="B140" s="8" t="s">
        <v>43</v>
      </c>
      <c r="C140" s="9" t="s">
        <v>31</v>
      </c>
      <c r="D140" s="11" t="e">
        <f>D136*D139</f>
        <v>#DIV/0!</v>
      </c>
      <c r="E140" s="15" t="s">
        <v>36</v>
      </c>
      <c r="F140" s="6" t="s">
        <v>52</v>
      </c>
      <c r="H140" s="8" t="s">
        <v>43</v>
      </c>
      <c r="I140" s="9" t="s">
        <v>31</v>
      </c>
      <c r="J140" s="11">
        <f>J136*J139</f>
        <v>0</v>
      </c>
      <c r="K140" s="15" t="s">
        <v>36</v>
      </c>
      <c r="L140" t="s">
        <v>54</v>
      </c>
    </row>
    <row r="141" spans="2:12">
      <c r="H141" s="8" t="s">
        <v>62</v>
      </c>
      <c r="I141" s="9" t="s">
        <v>64</v>
      </c>
      <c r="J141" s="11" t="e">
        <f>D140-J140</f>
        <v>#DIV/0!</v>
      </c>
      <c r="K141" s="15" t="s">
        <v>49</v>
      </c>
      <c r="L141" t="s">
        <v>55</v>
      </c>
    </row>
    <row r="142" spans="2:12">
      <c r="H142" s="8" t="s">
        <v>63</v>
      </c>
      <c r="I142" s="9" t="s">
        <v>65</v>
      </c>
      <c r="J142" s="17">
        <v>30</v>
      </c>
      <c r="K142" s="15" t="s">
        <v>66</v>
      </c>
      <c r="L142" t="s">
        <v>67</v>
      </c>
    </row>
    <row r="143" spans="2:12">
      <c r="H143" s="8" t="s">
        <v>68</v>
      </c>
      <c r="I143" s="9" t="s">
        <v>69</v>
      </c>
      <c r="J143" s="11" t="e">
        <f>J141*J142</f>
        <v>#DIV/0!</v>
      </c>
      <c r="K143" s="15" t="s">
        <v>49</v>
      </c>
    </row>
    <row r="146" spans="2:12">
      <c r="B146" s="12"/>
      <c r="C146" s="13" t="s">
        <v>56</v>
      </c>
      <c r="D146" s="13"/>
      <c r="E146" s="14"/>
      <c r="H146" s="12"/>
      <c r="I146" s="13" t="s">
        <v>57</v>
      </c>
      <c r="J146" s="13"/>
      <c r="K146" s="14"/>
    </row>
    <row r="147" spans="2:12">
      <c r="B147" s="8" t="s">
        <v>39</v>
      </c>
      <c r="C147" s="9" t="s">
        <v>29</v>
      </c>
      <c r="D147" s="10">
        <v>2.3220000000000001</v>
      </c>
      <c r="E147" s="15" t="s">
        <v>32</v>
      </c>
      <c r="F147" t="s">
        <v>37</v>
      </c>
      <c r="H147" s="8" t="s">
        <v>39</v>
      </c>
      <c r="I147" s="9" t="s">
        <v>29</v>
      </c>
      <c r="J147" s="10">
        <v>0.71</v>
      </c>
      <c r="K147" s="15" t="s">
        <v>46</v>
      </c>
      <c r="L147" t="s">
        <v>50</v>
      </c>
    </row>
    <row r="148" spans="2:12">
      <c r="B148" s="8" t="s">
        <v>40</v>
      </c>
      <c r="C148" s="9" t="s">
        <v>5</v>
      </c>
      <c r="D148" s="16"/>
      <c r="E148" s="15" t="s">
        <v>33</v>
      </c>
      <c r="F148" t="s">
        <v>98</v>
      </c>
      <c r="H148" s="8" t="s">
        <v>40</v>
      </c>
      <c r="I148" s="9" t="s">
        <v>44</v>
      </c>
      <c r="J148" s="16"/>
      <c r="K148" s="15" t="s">
        <v>47</v>
      </c>
      <c r="L148" t="s">
        <v>90</v>
      </c>
    </row>
    <row r="149" spans="2:12">
      <c r="B149" s="8" t="s">
        <v>41</v>
      </c>
      <c r="C149" s="9" t="s">
        <v>3</v>
      </c>
      <c r="D149" s="17">
        <v>10000</v>
      </c>
      <c r="E149" s="15" t="s">
        <v>34</v>
      </c>
      <c r="F149" s="6" t="s">
        <v>60</v>
      </c>
      <c r="H149" s="8" t="s">
        <v>41</v>
      </c>
      <c r="I149" s="9" t="s">
        <v>3</v>
      </c>
      <c r="J149" s="17">
        <f>D149</f>
        <v>10000</v>
      </c>
      <c r="K149" s="15" t="s">
        <v>34</v>
      </c>
      <c r="L149" s="6" t="s">
        <v>60</v>
      </c>
    </row>
    <row r="150" spans="2:12">
      <c r="B150" s="8" t="s">
        <v>42</v>
      </c>
      <c r="C150" s="9" t="s">
        <v>30</v>
      </c>
      <c r="D150" s="11" t="e">
        <f>D149/D148</f>
        <v>#DIV/0!</v>
      </c>
      <c r="E150" s="15" t="s">
        <v>35</v>
      </c>
      <c r="F150" s="7" t="s">
        <v>61</v>
      </c>
      <c r="H150" s="8" t="s">
        <v>42</v>
      </c>
      <c r="I150" s="9" t="s">
        <v>45</v>
      </c>
      <c r="J150" s="11">
        <f>J148*J149</f>
        <v>0</v>
      </c>
      <c r="K150" s="15" t="s">
        <v>48</v>
      </c>
      <c r="L150" t="s">
        <v>53</v>
      </c>
    </row>
    <row r="151" spans="2:12">
      <c r="B151" s="8" t="s">
        <v>43</v>
      </c>
      <c r="C151" s="9" t="s">
        <v>31</v>
      </c>
      <c r="D151" s="11" t="e">
        <f>D147*D150</f>
        <v>#DIV/0!</v>
      </c>
      <c r="E151" s="15" t="s">
        <v>36</v>
      </c>
      <c r="F151" s="6" t="s">
        <v>52</v>
      </c>
      <c r="H151" s="8" t="s">
        <v>43</v>
      </c>
      <c r="I151" s="9" t="s">
        <v>31</v>
      </c>
      <c r="J151" s="11">
        <f>J147*J150</f>
        <v>0</v>
      </c>
      <c r="K151" s="15" t="s">
        <v>36</v>
      </c>
      <c r="L151" t="s">
        <v>54</v>
      </c>
    </row>
    <row r="152" spans="2:12">
      <c r="H152" s="8" t="s">
        <v>62</v>
      </c>
      <c r="I152" s="9" t="s">
        <v>64</v>
      </c>
      <c r="J152" s="11" t="e">
        <f>D151-J151</f>
        <v>#DIV/0!</v>
      </c>
      <c r="K152" s="15" t="s">
        <v>49</v>
      </c>
      <c r="L152" t="s">
        <v>55</v>
      </c>
    </row>
    <row r="153" spans="2:12">
      <c r="H153" s="8" t="s">
        <v>63</v>
      </c>
      <c r="I153" s="9" t="s">
        <v>65</v>
      </c>
      <c r="J153" s="17">
        <v>30</v>
      </c>
      <c r="K153" s="15" t="s">
        <v>66</v>
      </c>
      <c r="L153" t="s">
        <v>67</v>
      </c>
    </row>
    <row r="154" spans="2:12">
      <c r="H154" s="8" t="s">
        <v>68</v>
      </c>
      <c r="I154" s="9" t="s">
        <v>69</v>
      </c>
      <c r="J154" s="11" t="e">
        <f>J152*J153</f>
        <v>#DIV/0!</v>
      </c>
      <c r="K154" s="15" t="s">
        <v>49</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H22"/>
  <sheetViews>
    <sheetView workbookViewId="0">
      <selection activeCell="C7" sqref="C7"/>
    </sheetView>
  </sheetViews>
  <sheetFormatPr defaultRowHeight="18"/>
  <cols>
    <col min="3" max="3" width="11.09765625" bestFit="1" customWidth="1"/>
    <col min="5" max="5" width="6.8984375" bestFit="1" customWidth="1"/>
    <col min="6" max="6" width="9.3984375" bestFit="1" customWidth="1"/>
    <col min="11" max="11" width="8.8984375" customWidth="1"/>
  </cols>
  <sheetData>
    <row r="3" spans="3:8">
      <c r="C3">
        <v>0.70899999999999996</v>
      </c>
    </row>
    <row r="5" spans="3:8">
      <c r="C5" t="s">
        <v>2</v>
      </c>
      <c r="D5" t="s">
        <v>3</v>
      </c>
      <c r="E5" t="s">
        <v>5</v>
      </c>
      <c r="F5" t="s">
        <v>7</v>
      </c>
      <c r="G5" t="s">
        <v>6</v>
      </c>
      <c r="H5" t="s">
        <v>9</v>
      </c>
    </row>
    <row r="6" spans="3:8">
      <c r="C6" t="s">
        <v>0</v>
      </c>
      <c r="D6" t="s">
        <v>4</v>
      </c>
      <c r="E6" s="2">
        <v>15</v>
      </c>
      <c r="F6" t="s">
        <v>8</v>
      </c>
    </row>
    <row r="7" spans="3:8">
      <c r="C7">
        <v>2.3220000000000001</v>
      </c>
      <c r="D7">
        <v>26926</v>
      </c>
      <c r="E7" s="1">
        <f>D7/E6</f>
        <v>1795.0666666666666</v>
      </c>
      <c r="F7" s="4">
        <f>C7*E7</f>
        <v>4168.1448</v>
      </c>
      <c r="G7">
        <v>7</v>
      </c>
      <c r="H7" s="4">
        <f>F7*G7</f>
        <v>29177.013599999998</v>
      </c>
    </row>
    <row r="8" spans="3:8">
      <c r="E8" s="1"/>
      <c r="F8" s="1"/>
    </row>
    <row r="9" spans="3:8">
      <c r="C9" t="s">
        <v>2</v>
      </c>
      <c r="D9" t="s">
        <v>3</v>
      </c>
      <c r="E9" t="s">
        <v>11</v>
      </c>
      <c r="F9" t="s">
        <v>7</v>
      </c>
      <c r="G9" t="s">
        <v>6</v>
      </c>
    </row>
    <row r="10" spans="3:8">
      <c r="C10" t="s">
        <v>1</v>
      </c>
      <c r="D10" t="s">
        <v>4</v>
      </c>
      <c r="E10" t="s">
        <v>10</v>
      </c>
    </row>
    <row r="11" spans="3:8">
      <c r="C11">
        <v>0.47699999999999998</v>
      </c>
      <c r="D11">
        <f>D7</f>
        <v>26926</v>
      </c>
      <c r="E11" s="3">
        <f>1/5</f>
        <v>0.2</v>
      </c>
      <c r="F11" s="4">
        <f>C11*D11*E11</f>
        <v>2568.7404000000001</v>
      </c>
      <c r="G11">
        <v>7</v>
      </c>
      <c r="H11" s="4">
        <f>F11*G11</f>
        <v>17981.182800000002</v>
      </c>
    </row>
    <row r="12" spans="3:8">
      <c r="H12" s="4">
        <f>H11-H7</f>
        <v>-11195.830799999996</v>
      </c>
    </row>
    <row r="16" spans="3:8">
      <c r="C16" t="s">
        <v>12</v>
      </c>
    </row>
    <row r="17" spans="3:3">
      <c r="C17" t="s">
        <v>13</v>
      </c>
    </row>
    <row r="18" spans="3:3">
      <c r="C18" t="s">
        <v>14</v>
      </c>
    </row>
    <row r="19" spans="3:3">
      <c r="C19" t="s">
        <v>15</v>
      </c>
    </row>
    <row r="20" spans="3:3">
      <c r="C20" t="s">
        <v>16</v>
      </c>
    </row>
    <row r="21" spans="3:3">
      <c r="C21" t="s">
        <v>17</v>
      </c>
    </row>
    <row r="22" spans="3:3">
      <c r="C22" t="s">
        <v>18</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17"/>
  <sheetViews>
    <sheetView workbookViewId="0"/>
  </sheetViews>
  <sheetFormatPr defaultRowHeight="18"/>
  <sheetData>
    <row r="2" spans="2:2">
      <c r="B2" t="s">
        <v>19</v>
      </c>
    </row>
    <row r="4" spans="2:2">
      <c r="B4" t="s">
        <v>20</v>
      </c>
    </row>
    <row r="6" spans="2:2">
      <c r="B6" t="s">
        <v>21</v>
      </c>
    </row>
    <row r="8" spans="2:2">
      <c r="B8" t="s">
        <v>22</v>
      </c>
    </row>
    <row r="11" spans="2:2">
      <c r="B11" t="s">
        <v>23</v>
      </c>
    </row>
    <row r="12" spans="2:2">
      <c r="B12" t="s">
        <v>24</v>
      </c>
    </row>
    <row r="13" spans="2:2">
      <c r="B13" t="s">
        <v>25</v>
      </c>
    </row>
    <row r="14" spans="2:2">
      <c r="B14" t="s">
        <v>26</v>
      </c>
    </row>
    <row r="15" spans="2:2">
      <c r="B15" t="s">
        <v>27</v>
      </c>
    </row>
    <row r="17" spans="2:2">
      <c r="B17" t="s">
        <v>28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はじめに</vt:lpstr>
      <vt:lpstr>電気自動車計算シート</vt:lpstr>
      <vt:lpstr>ハイブリッド自動車計算シート</vt:lpstr>
      <vt:lpstr>CO2排出量計算</vt:lpstr>
      <vt:lpstr>走行距離について</vt:lpstr>
      <vt:lpstr>CO2排出量計算2</vt:lpstr>
      <vt:lpstr>Sheet1</vt:lpstr>
      <vt:lpstr>Sheet2</vt:lpstr>
      <vt:lpstr>ハイブリッド自動車計算シート!Print_Area</vt:lpstr>
      <vt:lpstr>電気自動車計算シート!Print_Area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後藤未以子</dc:creator>
  <cp:lastModifiedBy>東江　直司</cp:lastModifiedBy>
  <cp:lastPrinted>2025-05-07T02:18:32Z</cp:lastPrinted>
  <dcterms:created xsi:type="dcterms:W3CDTF">2015-06-05T18:19:34Z</dcterms:created>
  <dcterms:modified xsi:type="dcterms:W3CDTF">2025-05-13T08:37:55Z</dcterms:modified>
</cp:coreProperties>
</file>